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et Duncan\Downloads\UCSB mktg\workshop_Janet\"/>
    </mc:Choice>
  </mc:AlternateContent>
  <bookViews>
    <workbookView xWindow="0" yWindow="0" windowWidth="20730" windowHeight="7545"/>
  </bookViews>
  <sheets>
    <sheet name="Scenario 1" sheetId="1" r:id="rId1"/>
    <sheet name="Scenario 2" sheetId="2" r:id="rId2"/>
    <sheet name="Scenario 3" sheetId="3" r:id="rId3"/>
    <sheet name="Scenario 4" sheetId="4" r:id="rId4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D6" i="4" s="1"/>
  <c r="E6" i="4" s="1"/>
  <c r="F6" i="4" s="1"/>
  <c r="G6" i="4" s="1"/>
  <c r="H6" i="4" s="1"/>
  <c r="I6" i="4" s="1"/>
  <c r="A8" i="4"/>
  <c r="A9" i="4" s="1"/>
  <c r="A10" i="4" s="1"/>
  <c r="A11" i="4" s="1"/>
  <c r="A12" i="4" s="1"/>
  <c r="A13" i="4" s="1"/>
  <c r="A14" i="4" s="1"/>
  <c r="B20" i="4"/>
  <c r="E48" i="4" s="1"/>
  <c r="C20" i="4"/>
  <c r="B33" i="4" s="1"/>
  <c r="D20" i="4"/>
  <c r="E20" i="4"/>
  <c r="F20" i="4"/>
  <c r="E41" i="4" s="1"/>
  <c r="G20" i="4"/>
  <c r="G41" i="4" s="1"/>
  <c r="H20" i="4"/>
  <c r="I20" i="4"/>
  <c r="A21" i="4"/>
  <c r="B21" i="4"/>
  <c r="E49" i="4" s="1"/>
  <c r="F49" i="4" s="1"/>
  <c r="C21" i="4"/>
  <c r="D21" i="4"/>
  <c r="E21" i="4"/>
  <c r="D34" i="4" s="1"/>
  <c r="F21" i="4"/>
  <c r="E34" i="4" s="1"/>
  <c r="G21" i="4"/>
  <c r="H21" i="4"/>
  <c r="A22" i="4"/>
  <c r="A23" i="4" s="1"/>
  <c r="A24" i="4" s="1"/>
  <c r="A25" i="4" s="1"/>
  <c r="A26" i="4" s="1"/>
  <c r="A27" i="4" s="1"/>
  <c r="B22" i="4"/>
  <c r="B35" i="4" s="1"/>
  <c r="C22" i="4"/>
  <c r="D22" i="4"/>
  <c r="E22" i="4"/>
  <c r="F22" i="4"/>
  <c r="F35" i="4" s="1"/>
  <c r="G22" i="4"/>
  <c r="B23" i="4"/>
  <c r="B36" i="4" s="1"/>
  <c r="C23" i="4"/>
  <c r="C36" i="4" s="1"/>
  <c r="D23" i="4"/>
  <c r="E23" i="4"/>
  <c r="F23" i="4"/>
  <c r="E36" i="4" s="1"/>
  <c r="B24" i="4"/>
  <c r="C24" i="4"/>
  <c r="D24" i="4"/>
  <c r="D37" i="4" s="1"/>
  <c r="E24" i="4"/>
  <c r="E37" i="4" s="1"/>
  <c r="B25" i="4"/>
  <c r="C25" i="4"/>
  <c r="C38" i="4" s="1"/>
  <c r="D25" i="4"/>
  <c r="D38" i="4" s="1"/>
  <c r="B26" i="4"/>
  <c r="C26" i="4"/>
  <c r="B39" i="4" s="1"/>
  <c r="B27" i="4"/>
  <c r="B32" i="4"/>
  <c r="C33" i="4"/>
  <c r="D33" i="4"/>
  <c r="G33" i="4"/>
  <c r="H33" i="4"/>
  <c r="I33" i="4"/>
  <c r="A34" i="4"/>
  <c r="B34" i="4"/>
  <c r="C34" i="4"/>
  <c r="F34" i="4"/>
  <c r="G34" i="4"/>
  <c r="H34" i="4"/>
  <c r="I34" i="4"/>
  <c r="A35" i="4"/>
  <c r="A36" i="4" s="1"/>
  <c r="A37" i="4" s="1"/>
  <c r="A38" i="4" s="1"/>
  <c r="A39" i="4" s="1"/>
  <c r="A40" i="4" s="1"/>
  <c r="C35" i="4"/>
  <c r="D35" i="4"/>
  <c r="E35" i="4"/>
  <c r="G35" i="4"/>
  <c r="H35" i="4"/>
  <c r="I35" i="4"/>
  <c r="D36" i="4"/>
  <c r="G36" i="4"/>
  <c r="H36" i="4"/>
  <c r="I36" i="4"/>
  <c r="B37" i="4"/>
  <c r="C37" i="4"/>
  <c r="F37" i="4"/>
  <c r="G37" i="4"/>
  <c r="H37" i="4"/>
  <c r="I37" i="4"/>
  <c r="B38" i="4"/>
  <c r="E38" i="4"/>
  <c r="F38" i="4"/>
  <c r="G38" i="4"/>
  <c r="H38" i="4"/>
  <c r="I38" i="4"/>
  <c r="D39" i="4"/>
  <c r="E39" i="4"/>
  <c r="F39" i="4"/>
  <c r="G39" i="4"/>
  <c r="H39" i="4"/>
  <c r="I39" i="4"/>
  <c r="B40" i="4"/>
  <c r="C40" i="4"/>
  <c r="D40" i="4"/>
  <c r="E40" i="4"/>
  <c r="F40" i="4"/>
  <c r="G40" i="4"/>
  <c r="H40" i="4"/>
  <c r="I40" i="4"/>
  <c r="D41" i="4"/>
  <c r="H41" i="4"/>
  <c r="D48" i="4"/>
  <c r="H48" i="4"/>
  <c r="H57" i="4" s="1"/>
  <c r="J48" i="4"/>
  <c r="A49" i="4"/>
  <c r="B49" i="4"/>
  <c r="C49" i="4"/>
  <c r="D49" i="4" s="1"/>
  <c r="D50" i="4" s="1"/>
  <c r="D51" i="4" s="1"/>
  <c r="D52" i="4" s="1"/>
  <c r="D53" i="4" s="1"/>
  <c r="D54" i="4" s="1"/>
  <c r="D55" i="4" s="1"/>
  <c r="F55" i="4" s="1"/>
  <c r="H49" i="4"/>
  <c r="J49" i="4"/>
  <c r="A50" i="4"/>
  <c r="B50" i="4"/>
  <c r="C50" i="4"/>
  <c r="H50" i="4"/>
  <c r="J50" i="4"/>
  <c r="A51" i="4"/>
  <c r="B51" i="4"/>
  <c r="C51" i="4"/>
  <c r="H51" i="4"/>
  <c r="J51" i="4"/>
  <c r="A52" i="4"/>
  <c r="B52" i="4"/>
  <c r="C52" i="4"/>
  <c r="H52" i="4"/>
  <c r="J52" i="4"/>
  <c r="A53" i="4"/>
  <c r="B53" i="4"/>
  <c r="C53" i="4"/>
  <c r="H53" i="4"/>
  <c r="J53" i="4"/>
  <c r="A54" i="4"/>
  <c r="B54" i="4"/>
  <c r="C54" i="4"/>
  <c r="H54" i="4"/>
  <c r="J54" i="4"/>
  <c r="A55" i="4"/>
  <c r="B55" i="4"/>
  <c r="C55" i="4"/>
  <c r="E55" i="4"/>
  <c r="H55" i="4"/>
  <c r="J55" i="4"/>
  <c r="G57" i="4"/>
  <c r="C6" i="3"/>
  <c r="D6" i="3" s="1"/>
  <c r="E6" i="3" s="1"/>
  <c r="F6" i="3" s="1"/>
  <c r="G6" i="3" s="1"/>
  <c r="H6" i="3" s="1"/>
  <c r="I6" i="3" s="1"/>
  <c r="A8" i="3"/>
  <c r="A9" i="3" s="1"/>
  <c r="A10" i="3" s="1"/>
  <c r="A11" i="3" s="1"/>
  <c r="A12" i="3" s="1"/>
  <c r="A13" i="3" s="1"/>
  <c r="A14" i="3" s="1"/>
  <c r="B20" i="3"/>
  <c r="E48" i="3" s="1"/>
  <c r="C20" i="3"/>
  <c r="B41" i="3" s="1"/>
  <c r="D20" i="3"/>
  <c r="E20" i="3"/>
  <c r="F20" i="3"/>
  <c r="E41" i="3" s="1"/>
  <c r="G20" i="3"/>
  <c r="F33" i="3" s="1"/>
  <c r="H20" i="3"/>
  <c r="I20" i="3"/>
  <c r="A21" i="3"/>
  <c r="B21" i="3"/>
  <c r="E49" i="3" s="1"/>
  <c r="F49" i="3" s="1"/>
  <c r="C21" i="3"/>
  <c r="D21" i="3"/>
  <c r="E21" i="3"/>
  <c r="D34" i="3" s="1"/>
  <c r="F21" i="3"/>
  <c r="E34" i="3" s="1"/>
  <c r="G21" i="3"/>
  <c r="H21" i="3"/>
  <c r="A22" i="3"/>
  <c r="A23" i="3" s="1"/>
  <c r="A24" i="3" s="1"/>
  <c r="A25" i="3" s="1"/>
  <c r="A26" i="3" s="1"/>
  <c r="A27" i="3" s="1"/>
  <c r="B22" i="3"/>
  <c r="B35" i="3" s="1"/>
  <c r="C22" i="3"/>
  <c r="D22" i="3"/>
  <c r="E22" i="3"/>
  <c r="F22" i="3"/>
  <c r="F35" i="3" s="1"/>
  <c r="G22" i="3"/>
  <c r="B23" i="3"/>
  <c r="B36" i="3" s="1"/>
  <c r="C23" i="3"/>
  <c r="C36" i="3" s="1"/>
  <c r="D23" i="3"/>
  <c r="E23" i="3"/>
  <c r="F23" i="3"/>
  <c r="E36" i="3" s="1"/>
  <c r="B24" i="3"/>
  <c r="C24" i="3"/>
  <c r="D24" i="3"/>
  <c r="D37" i="3" s="1"/>
  <c r="E24" i="3"/>
  <c r="E37" i="3" s="1"/>
  <c r="B25" i="3"/>
  <c r="C25" i="3"/>
  <c r="C38" i="3" s="1"/>
  <c r="D25" i="3"/>
  <c r="C41" i="3" s="1"/>
  <c r="B26" i="3"/>
  <c r="C26" i="3"/>
  <c r="B39" i="3" s="1"/>
  <c r="B27" i="3"/>
  <c r="B32" i="3"/>
  <c r="C33" i="3"/>
  <c r="D33" i="3"/>
  <c r="G33" i="3"/>
  <c r="H33" i="3"/>
  <c r="I33" i="3"/>
  <c r="A34" i="3"/>
  <c r="B34" i="3"/>
  <c r="C34" i="3"/>
  <c r="F34" i="3"/>
  <c r="G34" i="3"/>
  <c r="H34" i="3"/>
  <c r="I34" i="3"/>
  <c r="A35" i="3"/>
  <c r="A36" i="3" s="1"/>
  <c r="A37" i="3" s="1"/>
  <c r="A38" i="3" s="1"/>
  <c r="A39" i="3" s="1"/>
  <c r="A40" i="3" s="1"/>
  <c r="C35" i="3"/>
  <c r="D35" i="3"/>
  <c r="E35" i="3"/>
  <c r="G35" i="3"/>
  <c r="H35" i="3"/>
  <c r="I35" i="3"/>
  <c r="D36" i="3"/>
  <c r="G36" i="3"/>
  <c r="H36" i="3"/>
  <c r="I36" i="3"/>
  <c r="B37" i="3"/>
  <c r="C37" i="3"/>
  <c r="F37" i="3"/>
  <c r="G37" i="3"/>
  <c r="H37" i="3"/>
  <c r="I37" i="3"/>
  <c r="B38" i="3"/>
  <c r="E38" i="3"/>
  <c r="F38" i="3"/>
  <c r="G38" i="3"/>
  <c r="H38" i="3"/>
  <c r="I38" i="3"/>
  <c r="D39" i="3"/>
  <c r="E39" i="3"/>
  <c r="F39" i="3"/>
  <c r="G39" i="3"/>
  <c r="H39" i="3"/>
  <c r="I39" i="3"/>
  <c r="B40" i="3"/>
  <c r="C40" i="3"/>
  <c r="D40" i="3"/>
  <c r="E40" i="3"/>
  <c r="F40" i="3"/>
  <c r="G40" i="3"/>
  <c r="H40" i="3"/>
  <c r="I40" i="3"/>
  <c r="D41" i="3"/>
  <c r="H41" i="3"/>
  <c r="D48" i="3"/>
  <c r="H48" i="3"/>
  <c r="H57" i="3" s="1"/>
  <c r="J48" i="3"/>
  <c r="A49" i="3"/>
  <c r="B49" i="3"/>
  <c r="C49" i="3"/>
  <c r="D49" i="3" s="1"/>
  <c r="D50" i="3" s="1"/>
  <c r="D51" i="3" s="1"/>
  <c r="D52" i="3" s="1"/>
  <c r="D53" i="3" s="1"/>
  <c r="D54" i="3" s="1"/>
  <c r="D55" i="3" s="1"/>
  <c r="F55" i="3" s="1"/>
  <c r="H49" i="3"/>
  <c r="J49" i="3"/>
  <c r="A50" i="3"/>
  <c r="B50" i="3"/>
  <c r="C50" i="3"/>
  <c r="H50" i="3"/>
  <c r="J50" i="3"/>
  <c r="A51" i="3"/>
  <c r="B51" i="3"/>
  <c r="C51" i="3"/>
  <c r="H51" i="3"/>
  <c r="J51" i="3"/>
  <c r="A52" i="3"/>
  <c r="B52" i="3"/>
  <c r="B53" i="3" s="1"/>
  <c r="B54" i="3" s="1"/>
  <c r="B55" i="3" s="1"/>
  <c r="C52" i="3"/>
  <c r="H52" i="3"/>
  <c r="J52" i="3"/>
  <c r="A53" i="3"/>
  <c r="C53" i="3"/>
  <c r="H53" i="3"/>
  <c r="J53" i="3"/>
  <c r="A54" i="3"/>
  <c r="C54" i="3"/>
  <c r="H54" i="3"/>
  <c r="J54" i="3"/>
  <c r="A55" i="3"/>
  <c r="C55" i="3"/>
  <c r="E55" i="3"/>
  <c r="H55" i="3"/>
  <c r="J55" i="3"/>
  <c r="G57" i="3"/>
  <c r="C6" i="2"/>
  <c r="D6" i="2" s="1"/>
  <c r="E6" i="2" s="1"/>
  <c r="F6" i="2" s="1"/>
  <c r="G6" i="2" s="1"/>
  <c r="H6" i="2" s="1"/>
  <c r="I6" i="2" s="1"/>
  <c r="A8" i="2"/>
  <c r="A9" i="2" s="1"/>
  <c r="A10" i="2" s="1"/>
  <c r="A11" i="2" s="1"/>
  <c r="A12" i="2" s="1"/>
  <c r="A13" i="2" s="1"/>
  <c r="A14" i="2" s="1"/>
  <c r="B20" i="2"/>
  <c r="C20" i="2"/>
  <c r="B33" i="2" s="1"/>
  <c r="D20" i="2"/>
  <c r="E20" i="2"/>
  <c r="F20" i="2"/>
  <c r="G20" i="2"/>
  <c r="F33" i="2" s="1"/>
  <c r="H20" i="2"/>
  <c r="I20" i="2"/>
  <c r="A21" i="2"/>
  <c r="B21" i="2"/>
  <c r="C21" i="2"/>
  <c r="D21" i="2"/>
  <c r="E21" i="2"/>
  <c r="F21" i="2"/>
  <c r="E34" i="2" s="1"/>
  <c r="G21" i="2"/>
  <c r="H21" i="2"/>
  <c r="A22" i="2"/>
  <c r="A23" i="2" s="1"/>
  <c r="A24" i="2" s="1"/>
  <c r="A25" i="2" s="1"/>
  <c r="A26" i="2" s="1"/>
  <c r="A27" i="2" s="1"/>
  <c r="B22" i="2"/>
  <c r="C22" i="2"/>
  <c r="D22" i="2"/>
  <c r="E22" i="2"/>
  <c r="F22" i="2"/>
  <c r="G22" i="2"/>
  <c r="B23" i="2"/>
  <c r="C23" i="2"/>
  <c r="D23" i="2"/>
  <c r="E23" i="2"/>
  <c r="F23" i="2"/>
  <c r="B24" i="2"/>
  <c r="C24" i="2"/>
  <c r="D24" i="2"/>
  <c r="E24" i="2"/>
  <c r="B25" i="2"/>
  <c r="C25" i="2"/>
  <c r="D25" i="2"/>
  <c r="B26" i="2"/>
  <c r="C26" i="2"/>
  <c r="B27" i="2"/>
  <c r="B32" i="2"/>
  <c r="C33" i="2"/>
  <c r="D33" i="2"/>
  <c r="E33" i="2"/>
  <c r="G33" i="2"/>
  <c r="H33" i="2"/>
  <c r="I33" i="2"/>
  <c r="A34" i="2"/>
  <c r="B34" i="2"/>
  <c r="C34" i="2"/>
  <c r="D34" i="2"/>
  <c r="F34" i="2"/>
  <c r="G34" i="2"/>
  <c r="H34" i="2"/>
  <c r="I34" i="2"/>
  <c r="A35" i="2"/>
  <c r="B35" i="2"/>
  <c r="C35" i="2"/>
  <c r="D35" i="2"/>
  <c r="E35" i="2"/>
  <c r="F35" i="2"/>
  <c r="G35" i="2"/>
  <c r="H35" i="2"/>
  <c r="I35" i="2"/>
  <c r="A36" i="2"/>
  <c r="B36" i="2"/>
  <c r="C36" i="2"/>
  <c r="D36" i="2"/>
  <c r="E36" i="2"/>
  <c r="F36" i="2"/>
  <c r="G36" i="2"/>
  <c r="H36" i="2"/>
  <c r="I36" i="2"/>
  <c r="A37" i="2"/>
  <c r="A38" i="2" s="1"/>
  <c r="A39" i="2" s="1"/>
  <c r="A40" i="2" s="1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D48" i="2"/>
  <c r="E48" i="2"/>
  <c r="F48" i="2" s="1"/>
  <c r="H48" i="2"/>
  <c r="H57" i="2" s="1"/>
  <c r="J48" i="2"/>
  <c r="A49" i="2"/>
  <c r="B49" i="2"/>
  <c r="E49" i="2"/>
  <c r="H49" i="2"/>
  <c r="J49" i="2"/>
  <c r="A50" i="2"/>
  <c r="B50" i="2"/>
  <c r="E50" i="2"/>
  <c r="H50" i="2"/>
  <c r="J50" i="2"/>
  <c r="A51" i="2"/>
  <c r="B51" i="2"/>
  <c r="E51" i="2"/>
  <c r="H51" i="2"/>
  <c r="J51" i="2"/>
  <c r="B52" i="2"/>
  <c r="E52" i="2"/>
  <c r="H52" i="2"/>
  <c r="J52" i="2"/>
  <c r="B53" i="2"/>
  <c r="E53" i="2"/>
  <c r="H53" i="2"/>
  <c r="J53" i="2"/>
  <c r="B54" i="2"/>
  <c r="E54" i="2"/>
  <c r="H54" i="2"/>
  <c r="J54" i="2"/>
  <c r="B55" i="2"/>
  <c r="E55" i="2"/>
  <c r="E57" i="2" s="1"/>
  <c r="H55" i="2"/>
  <c r="J55" i="2"/>
  <c r="G57" i="2"/>
  <c r="F48" i="4" l="1"/>
  <c r="C41" i="4"/>
  <c r="F33" i="4"/>
  <c r="E54" i="4"/>
  <c r="F54" i="4" s="1"/>
  <c r="E53" i="4"/>
  <c r="F53" i="4" s="1"/>
  <c r="E52" i="4"/>
  <c r="F52" i="4" s="1"/>
  <c r="E51" i="4"/>
  <c r="F51" i="4" s="1"/>
  <c r="E50" i="4"/>
  <c r="F50" i="4" s="1"/>
  <c r="F41" i="4"/>
  <c r="B41" i="4"/>
  <c r="C39" i="4"/>
  <c r="F36" i="4"/>
  <c r="E33" i="4"/>
  <c r="F48" i="3"/>
  <c r="B33" i="3"/>
  <c r="E54" i="3"/>
  <c r="F54" i="3" s="1"/>
  <c r="E53" i="3"/>
  <c r="F53" i="3" s="1"/>
  <c r="E52" i="3"/>
  <c r="F52" i="3" s="1"/>
  <c r="E51" i="3"/>
  <c r="F51" i="3" s="1"/>
  <c r="E50" i="3"/>
  <c r="F50" i="3" s="1"/>
  <c r="F41" i="3"/>
  <c r="C39" i="3"/>
  <c r="D38" i="3"/>
  <c r="F36" i="3"/>
  <c r="E33" i="3"/>
  <c r="G41" i="3"/>
  <c r="A52" i="2"/>
  <c r="F57" i="4" l="1"/>
  <c r="E57" i="4"/>
  <c r="F57" i="3"/>
  <c r="E57" i="3"/>
  <c r="A53" i="2"/>
  <c r="A54" i="2" l="1"/>
  <c r="C53" i="2" l="1"/>
  <c r="A55" i="2"/>
  <c r="C54" i="2"/>
  <c r="C55" i="2" l="1"/>
  <c r="C50" i="2"/>
  <c r="C49" i="2"/>
  <c r="D49" i="2" s="1"/>
  <c r="C52" i="2"/>
  <c r="C51" i="2"/>
  <c r="D50" i="2" l="1"/>
  <c r="F49" i="2"/>
  <c r="D51" i="2" l="1"/>
  <c r="F50" i="2"/>
  <c r="D52" i="2" l="1"/>
  <c r="F51" i="2"/>
  <c r="D53" i="2" l="1"/>
  <c r="F52" i="2"/>
  <c r="D54" i="2" l="1"/>
  <c r="F53" i="2"/>
  <c r="D55" i="2" l="1"/>
  <c r="F55" i="2" s="1"/>
  <c r="F57" i="2" s="1"/>
  <c r="F54" i="2"/>
  <c r="E57" i="1" l="1"/>
  <c r="F57" i="1"/>
  <c r="G57" i="1"/>
  <c r="A48" i="1"/>
  <c r="A49" i="1" s="1"/>
  <c r="A50" i="1" s="1"/>
  <c r="A51" i="1" s="1"/>
  <c r="A52" i="1" s="1"/>
  <c r="A53" i="1" s="1"/>
  <c r="A54" i="1" s="1"/>
  <c r="A55" i="1" s="1"/>
  <c r="A33" i="1"/>
  <c r="A34" i="1" s="1"/>
  <c r="A35" i="1" s="1"/>
  <c r="A36" i="1" s="1"/>
  <c r="A37" i="1" s="1"/>
  <c r="A38" i="1" s="1"/>
  <c r="A39" i="1" s="1"/>
  <c r="A40" i="1" s="1"/>
  <c r="A21" i="1"/>
  <c r="A22" i="1" s="1"/>
  <c r="A23" i="1" s="1"/>
  <c r="A24" i="1" s="1"/>
  <c r="A25" i="1" s="1"/>
  <c r="A26" i="1" s="1"/>
  <c r="A27" i="1" s="1"/>
  <c r="A9" i="1"/>
  <c r="A10" i="1" s="1"/>
  <c r="A11" i="1" s="1"/>
  <c r="A12" i="1" s="1"/>
  <c r="A13" i="1" s="1"/>
  <c r="A14" i="1" s="1"/>
  <c r="A8" i="1"/>
  <c r="C6" i="1"/>
  <c r="D6" i="1" s="1"/>
  <c r="E6" i="1" s="1"/>
  <c r="F6" i="1" s="1"/>
  <c r="G6" i="1" s="1"/>
  <c r="H6" i="1" s="1"/>
  <c r="I6" i="1" s="1"/>
  <c r="H49" i="1" l="1"/>
  <c r="H50" i="1"/>
  <c r="H51" i="1"/>
  <c r="H52" i="1"/>
  <c r="H53" i="1"/>
  <c r="H54" i="1"/>
  <c r="H55" i="1"/>
  <c r="J49" i="1" l="1"/>
  <c r="J50" i="1"/>
  <c r="J51" i="1"/>
  <c r="J52" i="1"/>
  <c r="J53" i="1"/>
  <c r="J54" i="1"/>
  <c r="J55" i="1"/>
  <c r="J48" i="1"/>
  <c r="H48" i="1"/>
  <c r="C55" i="1" l="1"/>
  <c r="C54" i="1"/>
  <c r="C53" i="1"/>
  <c r="C52" i="1"/>
  <c r="C51" i="1"/>
  <c r="C50" i="1"/>
  <c r="C49" i="1"/>
  <c r="B49" i="1"/>
  <c r="B50" i="1" s="1"/>
  <c r="B51" i="1" s="1"/>
  <c r="B52" i="1" s="1"/>
  <c r="B53" i="1" s="1"/>
  <c r="B54" i="1" s="1"/>
  <c r="B55" i="1" s="1"/>
  <c r="D48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I38" i="1"/>
  <c r="H38" i="1"/>
  <c r="G38" i="1"/>
  <c r="F38" i="1"/>
  <c r="E38" i="1"/>
  <c r="D38" i="1"/>
  <c r="I37" i="1"/>
  <c r="H37" i="1"/>
  <c r="G37" i="1"/>
  <c r="F37" i="1"/>
  <c r="E37" i="1"/>
  <c r="I36" i="1"/>
  <c r="H36" i="1"/>
  <c r="G36" i="1"/>
  <c r="I35" i="1"/>
  <c r="H35" i="1"/>
  <c r="D35" i="1"/>
  <c r="I34" i="1"/>
  <c r="B32" i="1"/>
  <c r="B27" i="1"/>
  <c r="E55" i="1" s="1"/>
  <c r="C26" i="1"/>
  <c r="C39" i="1" s="1"/>
  <c r="B26" i="1"/>
  <c r="D25" i="1"/>
  <c r="C25" i="1"/>
  <c r="C38" i="1" s="1"/>
  <c r="B25" i="1"/>
  <c r="E24" i="1"/>
  <c r="D24" i="1"/>
  <c r="D37" i="1" s="1"/>
  <c r="C24" i="1"/>
  <c r="C37" i="1" s="1"/>
  <c r="B24" i="1"/>
  <c r="F23" i="1"/>
  <c r="F36" i="1" s="1"/>
  <c r="E23" i="1"/>
  <c r="E36" i="1" s="1"/>
  <c r="D23" i="1"/>
  <c r="D36" i="1" s="1"/>
  <c r="C23" i="1"/>
  <c r="B23" i="1"/>
  <c r="G22" i="1"/>
  <c r="G35" i="1" s="1"/>
  <c r="F22" i="1"/>
  <c r="F35" i="1" s="1"/>
  <c r="E22" i="1"/>
  <c r="D22" i="1"/>
  <c r="C22" i="1"/>
  <c r="C35" i="1" s="1"/>
  <c r="B22" i="1"/>
  <c r="B35" i="1" s="1"/>
  <c r="H21" i="1"/>
  <c r="H34" i="1" s="1"/>
  <c r="G21" i="1"/>
  <c r="F21" i="1"/>
  <c r="F34" i="1" s="1"/>
  <c r="E21" i="1"/>
  <c r="E34" i="1" s="1"/>
  <c r="D21" i="1"/>
  <c r="C21" i="1"/>
  <c r="B21" i="1"/>
  <c r="B34" i="1" s="1"/>
  <c r="I20" i="1"/>
  <c r="I33" i="1" s="1"/>
  <c r="H20" i="1"/>
  <c r="G41" i="1" s="1"/>
  <c r="G20" i="1"/>
  <c r="F20" i="1"/>
  <c r="F33" i="1" s="1"/>
  <c r="E20" i="1"/>
  <c r="E33" i="1" s="1"/>
  <c r="D20" i="1"/>
  <c r="C20" i="1"/>
  <c r="B20" i="1"/>
  <c r="D49" i="1" l="1"/>
  <c r="D50" i="1" s="1"/>
  <c r="D51" i="1" s="1"/>
  <c r="E48" i="1"/>
  <c r="C33" i="1"/>
  <c r="G33" i="1"/>
  <c r="C34" i="1"/>
  <c r="G34" i="1"/>
  <c r="E51" i="1"/>
  <c r="B39" i="1"/>
  <c r="E54" i="1"/>
  <c r="C41" i="1"/>
  <c r="C36" i="1"/>
  <c r="F48" i="1"/>
  <c r="D33" i="1"/>
  <c r="H33" i="1"/>
  <c r="D34" i="1"/>
  <c r="D41" i="1"/>
  <c r="H41" i="1"/>
  <c r="E50" i="1"/>
  <c r="E35" i="1"/>
  <c r="E41" i="1"/>
  <c r="E49" i="1"/>
  <c r="E53" i="1"/>
  <c r="B33" i="1"/>
  <c r="B36" i="1"/>
  <c r="B37" i="1"/>
  <c r="B38" i="1"/>
  <c r="B40" i="1"/>
  <c r="B41" i="1"/>
  <c r="F41" i="1"/>
  <c r="E52" i="1"/>
  <c r="D52" i="1" l="1"/>
  <c r="D53" i="1" s="1"/>
  <c r="D54" i="1" s="1"/>
  <c r="D55" i="1" s="1"/>
  <c r="F55" i="1" s="1"/>
  <c r="F51" i="1"/>
  <c r="F53" i="1"/>
  <c r="F50" i="1"/>
  <c r="F49" i="1"/>
  <c r="F52" i="1"/>
  <c r="F54" i="1" l="1"/>
  <c r="H57" i="1"/>
</calcChain>
</file>

<file path=xl/sharedStrings.xml><?xml version="1.0" encoding="utf-8"?>
<sst xmlns="http://schemas.openxmlformats.org/spreadsheetml/2006/main" count="124" uniqueCount="29">
  <si>
    <t>Scenario 1</t>
  </si>
  <si>
    <t>Accident Year</t>
  </si>
  <si>
    <t>Accident Year Paid Losses (in $000s)</t>
  </si>
  <si>
    <t>Cumulative Totals by Development Age in Months</t>
  </si>
  <si>
    <t>Development Age in Months</t>
  </si>
  <si>
    <t>24-36</t>
  </si>
  <si>
    <t>36-48</t>
  </si>
  <si>
    <t>48-60</t>
  </si>
  <si>
    <t>60-72</t>
  </si>
  <si>
    <t>72-84</t>
  </si>
  <si>
    <t>84-96</t>
  </si>
  <si>
    <t>96-Ult</t>
  </si>
  <si>
    <t>Wtd Avg</t>
  </si>
  <si>
    <t>Accident Year Age</t>
  </si>
  <si>
    <t>Age to Age Factor</t>
  </si>
  <si>
    <t>Age to Ultimate Factor</t>
  </si>
  <si>
    <t>Paid to Date</t>
  </si>
  <si>
    <t>Selected Ultimate</t>
  </si>
  <si>
    <t>Earned Premium</t>
  </si>
  <si>
    <t>Indicated Loss Ratio</t>
  </si>
  <si>
    <t>Indicated Unpaid</t>
  </si>
  <si>
    <t>xx</t>
  </si>
  <si>
    <t>Total</t>
  </si>
  <si>
    <t>Selection</t>
  </si>
  <si>
    <t>Cumulative Totals as of 12/31/16</t>
  </si>
  <si>
    <t>Calculated Ultimate</t>
  </si>
  <si>
    <t>Scenario 2</t>
  </si>
  <si>
    <t>Scenario 3</t>
  </si>
  <si>
    <t>Scenario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</si>
</sst>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9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1C59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5A5B5E"/>
      </left>
      <right style="thin">
        <color rgb="FF5A5B5E"/>
      </right>
      <top/>
      <bottom style="thin">
        <color rgb="FF5A5B5E"/>
      </bottom>
      <diagonal/>
    </border>
    <border>
      <left style="thin">
        <color rgb="FF5A5B5E"/>
      </left>
      <right style="thin">
        <color rgb="FF5A5B5E"/>
      </right>
      <top style="thin">
        <color rgb="FF5A5B5E"/>
      </top>
      <bottom style="thin">
        <color rgb="FF5A5B5E"/>
      </bottom>
      <diagonal/>
    </border>
    <border>
      <left style="thin">
        <color rgb="FF5A5B5E"/>
      </left>
      <right/>
      <top/>
      <bottom/>
      <diagonal/>
    </border>
    <border>
      <left/>
      <right/>
      <top/>
      <bottom style="thin">
        <color rgb="FF5A5B5E"/>
      </bottom>
      <diagonal/>
    </border>
    <border>
      <left style="thin">
        <color rgb="FF5A5B5E"/>
      </left>
      <right/>
      <top/>
      <bottom style="thick">
        <color rgb="FFFFFFFF"/>
      </bottom>
      <diagonal/>
    </border>
    <border>
      <left style="thin">
        <color rgb="FF5A5B5E"/>
      </left>
      <right/>
      <top style="thick">
        <color rgb="FF5C5D60"/>
      </top>
      <bottom style="thick">
        <color rgb="FF5C5D6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rgb="FF5A5B5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A5B5E"/>
      </left>
      <right/>
      <top/>
      <bottom style="thin">
        <color rgb="FF5A5B5E"/>
      </bottom>
      <diagonal/>
    </border>
    <border>
      <left style="thin">
        <color rgb="FF5A5B5E"/>
      </left>
      <right/>
      <top style="thin">
        <color rgb="FF5A5B5E"/>
      </top>
      <bottom style="thin">
        <color rgb="FF5A5B5E"/>
      </bottom>
      <diagonal/>
    </border>
    <border>
      <left/>
      <right style="thin">
        <color rgb="FF5A5B5E"/>
      </right>
      <top style="thin">
        <color rgb="FF5A5B5E"/>
      </top>
      <bottom/>
      <diagonal/>
    </border>
    <border>
      <left/>
      <right/>
      <top/>
      <bottom style="thick">
        <color rgb="FF5C5D6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Continuous"/>
    </xf>
    <xf numFmtId="0" fontId="3" fillId="2" borderId="0" xfId="0" applyFont="1" applyFill="1" applyAlignment="1">
      <alignment horizontal="right" wrapText="1" indent="1" readingOrder="1"/>
    </xf>
    <xf numFmtId="0" fontId="4" fillId="0" borderId="1" xfId="0" applyFont="1" applyBorder="1" applyAlignment="1">
      <alignment horizontal="center" wrapText="1" readingOrder="1"/>
    </xf>
    <xf numFmtId="0" fontId="4" fillId="0" borderId="1" xfId="0" applyFont="1" applyBorder="1" applyAlignment="1">
      <alignment horizontal="right" wrapText="1" indent="1" readingOrder="1"/>
    </xf>
    <xf numFmtId="3" fontId="4" fillId="0" borderId="1" xfId="0" applyNumberFormat="1" applyFont="1" applyBorder="1" applyAlignment="1">
      <alignment horizontal="right" wrapText="1" indent="1" readingOrder="1"/>
    </xf>
    <xf numFmtId="0" fontId="4" fillId="3" borderId="2" xfId="0" applyFont="1" applyFill="1" applyBorder="1" applyAlignment="1">
      <alignment horizontal="center" wrapText="1" readingOrder="1"/>
    </xf>
    <xf numFmtId="0" fontId="5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right" wrapText="1" indent="1" readingOrder="1"/>
    </xf>
    <xf numFmtId="3" fontId="4" fillId="3" borderId="2" xfId="0" applyNumberFormat="1" applyFont="1" applyFill="1" applyBorder="1" applyAlignment="1">
      <alignment horizontal="right" wrapText="1" indent="1" readingOrder="1"/>
    </xf>
    <xf numFmtId="0" fontId="4" fillId="0" borderId="2" xfId="0" applyFont="1" applyBorder="1" applyAlignment="1">
      <alignment horizontal="center" wrapText="1" readingOrder="1"/>
    </xf>
    <xf numFmtId="0" fontId="5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horizontal="right" wrapText="1" indent="1" readingOrder="1"/>
    </xf>
    <xf numFmtId="0" fontId="3" fillId="2" borderId="3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6" fillId="0" borderId="6" xfId="0" applyFont="1" applyBorder="1" applyAlignment="1">
      <alignment horizontal="center" wrapText="1" readingOrder="1"/>
    </xf>
    <xf numFmtId="0" fontId="7" fillId="0" borderId="0" xfId="0" applyFont="1"/>
    <xf numFmtId="164" fontId="0" fillId="0" borderId="0" xfId="0" applyNumberFormat="1"/>
    <xf numFmtId="0" fontId="3" fillId="2" borderId="8" xfId="0" applyFont="1" applyFill="1" applyBorder="1" applyAlignment="1">
      <alignment horizontal="center" wrapText="1" readingOrder="1"/>
    </xf>
    <xf numFmtId="165" fontId="9" fillId="0" borderId="0" xfId="0" applyNumberFormat="1" applyFont="1"/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 readingOrder="1"/>
    </xf>
    <xf numFmtId="0" fontId="4" fillId="3" borderId="11" xfId="0" applyFont="1" applyFill="1" applyBorder="1" applyAlignment="1">
      <alignment horizontal="center" wrapText="1" readingOrder="1"/>
    </xf>
    <xf numFmtId="0" fontId="4" fillId="0" borderId="11" xfId="0" applyFont="1" applyBorder="1" applyAlignment="1">
      <alignment horizontal="center" wrapText="1" readingOrder="1"/>
    </xf>
    <xf numFmtId="16" fontId="3" fillId="2" borderId="8" xfId="0" applyNumberFormat="1" applyFont="1" applyFill="1" applyBorder="1" applyAlignment="1">
      <alignment horizontal="right" wrapText="1" indent="1" readingOrder="1"/>
    </xf>
    <xf numFmtId="0" fontId="3" fillId="2" borderId="8" xfId="0" applyFont="1" applyFill="1" applyBorder="1" applyAlignment="1">
      <alignment horizontal="right" wrapText="1" indent="1" readingOrder="1"/>
    </xf>
    <xf numFmtId="0" fontId="3" fillId="2" borderId="12" xfId="0" applyFont="1" applyFill="1" applyBorder="1" applyAlignment="1">
      <alignment horizontal="right" wrapText="1" indent="1" readingOrder="1"/>
    </xf>
    <xf numFmtId="164" fontId="6" fillId="0" borderId="13" xfId="0" applyNumberFormat="1" applyFont="1" applyBorder="1" applyAlignment="1">
      <alignment horizontal="right" wrapText="1" indent="1" readingOrder="1"/>
    </xf>
    <xf numFmtId="164" fontId="4" fillId="0" borderId="9" xfId="0" applyNumberFormat="1" applyFont="1" applyFill="1" applyBorder="1" applyAlignment="1">
      <alignment horizontal="right" wrapText="1" indent="1" readingOrder="1"/>
    </xf>
    <xf numFmtId="164" fontId="4" fillId="3" borderId="9" xfId="0" applyNumberFormat="1" applyFont="1" applyFill="1" applyBorder="1" applyAlignment="1">
      <alignment horizontal="right" wrapText="1" indent="1" readingOrder="1"/>
    </xf>
    <xf numFmtId="16" fontId="3" fillId="2" borderId="8" xfId="0" applyNumberFormat="1" applyFont="1" applyFill="1" applyBorder="1" applyAlignment="1">
      <alignment horizontal="center" wrapText="1" readingOrder="1"/>
    </xf>
    <xf numFmtId="1" fontId="4" fillId="0" borderId="9" xfId="0" applyNumberFormat="1" applyFont="1" applyFill="1" applyBorder="1" applyAlignment="1">
      <alignment horizontal="right" wrapText="1" indent="1" readingOrder="1"/>
    </xf>
    <xf numFmtId="164" fontId="4" fillId="0" borderId="9" xfId="0" applyNumberFormat="1" applyFont="1" applyFill="1" applyBorder="1" applyAlignment="1">
      <alignment horizontal="center" wrapText="1" readingOrder="1"/>
    </xf>
    <xf numFmtId="165" fontId="4" fillId="0" borderId="9" xfId="1" applyNumberFormat="1" applyFont="1" applyFill="1" applyBorder="1" applyAlignment="1">
      <alignment horizontal="right" wrapText="1" indent="1" readingOrder="1"/>
    </xf>
    <xf numFmtId="9" fontId="4" fillId="0" borderId="9" xfId="2" applyFont="1" applyFill="1" applyBorder="1" applyAlignment="1">
      <alignment horizontal="right" wrapText="1" indent="1" readingOrder="1"/>
    </xf>
    <xf numFmtId="1" fontId="4" fillId="3" borderId="9" xfId="0" applyNumberFormat="1" applyFont="1" applyFill="1" applyBorder="1" applyAlignment="1">
      <alignment horizontal="right" wrapText="1" indent="1" readingOrder="1"/>
    </xf>
    <xf numFmtId="165" fontId="4" fillId="3" borderId="9" xfId="1" applyNumberFormat="1" applyFont="1" applyFill="1" applyBorder="1" applyAlignment="1">
      <alignment horizontal="right" wrapText="1" indent="1" readingOrder="1"/>
    </xf>
    <xf numFmtId="9" fontId="4" fillId="3" borderId="9" xfId="2" applyFont="1" applyFill="1" applyBorder="1" applyAlignment="1">
      <alignment horizontal="right" wrapText="1" indent="1" readingOrder="1"/>
    </xf>
    <xf numFmtId="0" fontId="4" fillId="0" borderId="0" xfId="0" applyFont="1" applyFill="1" applyBorder="1" applyAlignment="1">
      <alignment horizontal="center" wrapText="1" readingOrder="1"/>
    </xf>
    <xf numFmtId="3" fontId="4" fillId="0" borderId="0" xfId="0" applyNumberFormat="1" applyFont="1" applyFill="1" applyBorder="1" applyAlignment="1">
      <alignment horizontal="right" wrapText="1" indent="1" readingOrder="1"/>
    </xf>
    <xf numFmtId="0" fontId="5" fillId="0" borderId="0" xfId="0" applyFont="1" applyFill="1" applyBorder="1" applyAlignment="1">
      <alignment wrapText="1"/>
    </xf>
    <xf numFmtId="166" fontId="8" fillId="0" borderId="7" xfId="1" applyNumberFormat="1" applyFont="1" applyBorder="1"/>
    <xf numFmtId="0" fontId="3" fillId="2" borderId="0" xfId="0" applyFont="1" applyFill="1" applyBorder="1" applyAlignment="1">
      <alignment horizont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0" xfId="0" applyFont="1" applyFill="1" applyAlignment="1">
      <alignment horizontal="center" wrapText="1" readingOrder="1"/>
    </xf>
    <xf numFmtId="0" fontId="8" fillId="0" borderId="7" xfId="0" applyFont="1" applyBorder="1"/>
    <xf numFmtId="164" fontId="8" fillId="0" borderId="7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abSelected="1" workbookViewId="0">
      <selection activeCell="A7" sqref="A7"/>
    </sheetView>
  </sheetViews>
  <sheetFormatPr defaultRowHeight="15" x14ac:dyDescent="0.25"/>
  <cols>
    <col min="1" max="1" width="10.5703125" customWidth="1"/>
    <col min="2" max="2" width="11.42578125" customWidth="1"/>
    <col min="4" max="4" width="11.42578125" customWidth="1"/>
    <col min="5" max="5" width="9.7109375" bestFit="1" customWidth="1"/>
    <col min="6" max="6" width="11.28515625" customWidth="1"/>
    <col min="7" max="7" width="10.42578125" customWidth="1"/>
    <col min="8" max="8" width="10.85546875" customWidth="1"/>
    <col min="9" max="9" width="10.28515625" customWidth="1"/>
    <col min="10" max="11" width="10.5703125" bestFit="1" customWidth="1"/>
  </cols>
  <sheetData>
    <row r="2" spans="1:10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4" spans="1:10" ht="23.25" customHeight="1" x14ac:dyDescent="0.25">
      <c r="A4" s="44" t="s">
        <v>1</v>
      </c>
      <c r="B4" s="44" t="s">
        <v>2</v>
      </c>
      <c r="C4" s="44"/>
      <c r="D4" s="44"/>
      <c r="E4" s="44"/>
      <c r="F4" s="44"/>
      <c r="G4" s="44"/>
      <c r="H4" s="44"/>
      <c r="I4" s="44"/>
    </row>
    <row r="5" spans="1:10" x14ac:dyDescent="0.25">
      <c r="A5" s="44"/>
      <c r="B5" s="44" t="s">
        <v>24</v>
      </c>
      <c r="C5" s="44"/>
      <c r="D5" s="44"/>
      <c r="E5" s="44"/>
      <c r="F5" s="44"/>
      <c r="G5" s="44"/>
      <c r="H5" s="44"/>
      <c r="I5" s="44"/>
    </row>
    <row r="6" spans="1:10" x14ac:dyDescent="0.25">
      <c r="A6" s="44"/>
      <c r="B6" s="2">
        <v>2009</v>
      </c>
      <c r="C6" s="2">
        <f>B6+1</f>
        <v>2010</v>
      </c>
      <c r="D6" s="2">
        <f t="shared" ref="D6:H6" si="0">C6+1</f>
        <v>2011</v>
      </c>
      <c r="E6" s="2">
        <f t="shared" si="0"/>
        <v>2012</v>
      </c>
      <c r="F6" s="2">
        <f t="shared" si="0"/>
        <v>2013</v>
      </c>
      <c r="G6" s="2">
        <f t="shared" si="0"/>
        <v>2014</v>
      </c>
      <c r="H6" s="2">
        <f t="shared" si="0"/>
        <v>2015</v>
      </c>
      <c r="I6" s="2">
        <f>H6+1</f>
        <v>2016</v>
      </c>
    </row>
    <row r="7" spans="1:10" x14ac:dyDescent="0.25">
      <c r="A7" s="3">
        <v>2009</v>
      </c>
      <c r="B7" s="4">
        <v>696</v>
      </c>
      <c r="C7" s="5">
        <v>2785</v>
      </c>
      <c r="D7" s="5">
        <v>5262</v>
      </c>
      <c r="E7" s="5">
        <v>8178</v>
      </c>
      <c r="F7" s="5">
        <v>9522</v>
      </c>
      <c r="G7" s="5">
        <v>10604</v>
      </c>
      <c r="H7" s="5">
        <v>10803</v>
      </c>
      <c r="I7" s="5">
        <v>10852</v>
      </c>
    </row>
    <row r="8" spans="1:10" x14ac:dyDescent="0.25">
      <c r="A8" s="6">
        <f>A7+1</f>
        <v>2010</v>
      </c>
      <c r="B8" s="7"/>
      <c r="C8" s="8">
        <v>776</v>
      </c>
      <c r="D8" s="9">
        <v>3907</v>
      </c>
      <c r="E8" s="9">
        <v>8383</v>
      </c>
      <c r="F8" s="9">
        <v>12748</v>
      </c>
      <c r="G8" s="9">
        <v>14161</v>
      </c>
      <c r="H8" s="9">
        <v>14805</v>
      </c>
      <c r="I8" s="9">
        <v>15045</v>
      </c>
    </row>
    <row r="9" spans="1:10" x14ac:dyDescent="0.25">
      <c r="A9" s="10">
        <f t="shared" ref="A9:A14" si="1">A8+1</f>
        <v>2011</v>
      </c>
      <c r="B9" s="11"/>
      <c r="C9" s="11"/>
      <c r="D9" s="12">
        <v>1058</v>
      </c>
      <c r="E9" s="12">
        <v>4344</v>
      </c>
      <c r="F9" s="12">
        <v>8501</v>
      </c>
      <c r="G9" s="12">
        <v>11912</v>
      </c>
      <c r="H9" s="12">
        <v>17898</v>
      </c>
      <c r="I9" s="12">
        <v>18760</v>
      </c>
    </row>
    <row r="10" spans="1:10" x14ac:dyDescent="0.25">
      <c r="A10" s="6">
        <f t="shared" si="1"/>
        <v>2012</v>
      </c>
      <c r="B10" s="7"/>
      <c r="C10" s="7"/>
      <c r="D10" s="7"/>
      <c r="E10" s="9">
        <v>1106</v>
      </c>
      <c r="F10" s="9">
        <v>4589</v>
      </c>
      <c r="G10" s="9">
        <v>7929</v>
      </c>
      <c r="H10" s="9">
        <v>12618</v>
      </c>
      <c r="I10" s="9">
        <v>14967</v>
      </c>
    </row>
    <row r="11" spans="1:10" x14ac:dyDescent="0.25">
      <c r="A11" s="10">
        <f t="shared" si="1"/>
        <v>2013</v>
      </c>
      <c r="B11" s="11"/>
      <c r="C11" s="11"/>
      <c r="D11" s="11"/>
      <c r="E11" s="11"/>
      <c r="F11" s="12">
        <v>1230</v>
      </c>
      <c r="G11" s="12">
        <v>4829</v>
      </c>
      <c r="H11" s="12">
        <v>10355</v>
      </c>
      <c r="I11" s="12">
        <v>15425</v>
      </c>
    </row>
    <row r="12" spans="1:10" x14ac:dyDescent="0.25">
      <c r="A12" s="6">
        <f t="shared" si="1"/>
        <v>2014</v>
      </c>
      <c r="B12" s="7"/>
      <c r="C12" s="7"/>
      <c r="D12" s="7"/>
      <c r="E12" s="7"/>
      <c r="F12" s="7"/>
      <c r="G12" s="9">
        <v>1281</v>
      </c>
      <c r="H12" s="9">
        <v>5696</v>
      </c>
      <c r="I12" s="9">
        <v>11836</v>
      </c>
    </row>
    <row r="13" spans="1:10" x14ac:dyDescent="0.25">
      <c r="A13" s="10">
        <f t="shared" si="1"/>
        <v>2015</v>
      </c>
      <c r="B13" s="11"/>
      <c r="C13" s="11"/>
      <c r="D13" s="11"/>
      <c r="E13" s="11"/>
      <c r="F13" s="11"/>
      <c r="G13" s="11"/>
      <c r="H13" s="12">
        <v>1217</v>
      </c>
      <c r="I13" s="12">
        <v>5609</v>
      </c>
    </row>
    <row r="14" spans="1:10" x14ac:dyDescent="0.25">
      <c r="A14" s="6">
        <f t="shared" si="1"/>
        <v>2016</v>
      </c>
      <c r="B14" s="7"/>
      <c r="C14" s="7"/>
      <c r="D14" s="7"/>
      <c r="E14" s="7"/>
      <c r="F14" s="7"/>
      <c r="G14" s="7"/>
      <c r="H14" s="7"/>
      <c r="I14" s="9">
        <v>1057</v>
      </c>
    </row>
    <row r="17" spans="1:9" ht="23.25" customHeight="1" x14ac:dyDescent="0.25">
      <c r="A17" s="44" t="s">
        <v>1</v>
      </c>
      <c r="B17" s="44" t="s">
        <v>2</v>
      </c>
      <c r="C17" s="44"/>
      <c r="D17" s="44"/>
      <c r="E17" s="44"/>
      <c r="F17" s="44"/>
      <c r="G17" s="44"/>
      <c r="H17" s="44"/>
      <c r="I17" s="44"/>
    </row>
    <row r="18" spans="1:9" x14ac:dyDescent="0.25">
      <c r="A18" s="44"/>
      <c r="B18" s="44" t="s">
        <v>3</v>
      </c>
      <c r="C18" s="44"/>
      <c r="D18" s="44"/>
      <c r="E18" s="44"/>
      <c r="F18" s="44"/>
      <c r="G18" s="44"/>
      <c r="H18" s="44"/>
      <c r="I18" s="44"/>
    </row>
    <row r="19" spans="1:9" x14ac:dyDescent="0.25">
      <c r="A19" s="44"/>
      <c r="B19" s="2">
        <v>12</v>
      </c>
      <c r="C19" s="2">
        <v>24</v>
      </c>
      <c r="D19" s="2">
        <v>36</v>
      </c>
      <c r="E19" s="2">
        <v>48</v>
      </c>
      <c r="F19" s="2">
        <v>60</v>
      </c>
      <c r="G19" s="2">
        <v>72</v>
      </c>
      <c r="H19" s="2">
        <v>84</v>
      </c>
      <c r="I19" s="2">
        <v>96</v>
      </c>
    </row>
    <row r="20" spans="1:9" x14ac:dyDescent="0.25">
      <c r="A20" s="3">
        <v>2009</v>
      </c>
      <c r="B20" s="4">
        <f>B7</f>
        <v>696</v>
      </c>
      <c r="C20" s="5">
        <f t="shared" ref="C20:I20" si="2">C7</f>
        <v>2785</v>
      </c>
      <c r="D20" s="5">
        <f t="shared" si="2"/>
        <v>5262</v>
      </c>
      <c r="E20" s="5">
        <f t="shared" si="2"/>
        <v>8178</v>
      </c>
      <c r="F20" s="5">
        <f t="shared" si="2"/>
        <v>9522</v>
      </c>
      <c r="G20" s="5">
        <f t="shared" si="2"/>
        <v>10604</v>
      </c>
      <c r="H20" s="5">
        <f t="shared" si="2"/>
        <v>10803</v>
      </c>
      <c r="I20" s="5">
        <f t="shared" si="2"/>
        <v>10852</v>
      </c>
    </row>
    <row r="21" spans="1:9" x14ac:dyDescent="0.25">
      <c r="A21" s="6">
        <f>A20+1</f>
        <v>2010</v>
      </c>
      <c r="B21" s="8">
        <f t="shared" ref="B21:H21" si="3">C8</f>
        <v>776</v>
      </c>
      <c r="C21" s="9">
        <f t="shared" si="3"/>
        <v>3907</v>
      </c>
      <c r="D21" s="9">
        <f t="shared" si="3"/>
        <v>8383</v>
      </c>
      <c r="E21" s="9">
        <f t="shared" si="3"/>
        <v>12748</v>
      </c>
      <c r="F21" s="9">
        <f t="shared" si="3"/>
        <v>14161</v>
      </c>
      <c r="G21" s="9">
        <f t="shared" si="3"/>
        <v>14805</v>
      </c>
      <c r="H21" s="9">
        <f t="shared" si="3"/>
        <v>15045</v>
      </c>
      <c r="I21" s="7"/>
    </row>
    <row r="22" spans="1:9" x14ac:dyDescent="0.25">
      <c r="A22" s="10">
        <f t="shared" ref="A22:A27" si="4">A21+1</f>
        <v>2011</v>
      </c>
      <c r="B22" s="12">
        <f t="shared" ref="B22:G22" si="5">D9</f>
        <v>1058</v>
      </c>
      <c r="C22" s="12">
        <f t="shared" si="5"/>
        <v>4344</v>
      </c>
      <c r="D22" s="12">
        <f t="shared" si="5"/>
        <v>8501</v>
      </c>
      <c r="E22" s="12">
        <f t="shared" si="5"/>
        <v>11912</v>
      </c>
      <c r="F22" s="12">
        <f t="shared" si="5"/>
        <v>17898</v>
      </c>
      <c r="G22" s="12">
        <f t="shared" si="5"/>
        <v>18760</v>
      </c>
      <c r="H22" s="11"/>
      <c r="I22" s="11"/>
    </row>
    <row r="23" spans="1:9" x14ac:dyDescent="0.25">
      <c r="A23" s="6">
        <f t="shared" si="4"/>
        <v>2012</v>
      </c>
      <c r="B23" s="9">
        <f t="shared" ref="B23:F23" si="6">E10</f>
        <v>1106</v>
      </c>
      <c r="C23" s="9">
        <f t="shared" si="6"/>
        <v>4589</v>
      </c>
      <c r="D23" s="9">
        <f t="shared" si="6"/>
        <v>7929</v>
      </c>
      <c r="E23" s="9">
        <f t="shared" si="6"/>
        <v>12618</v>
      </c>
      <c r="F23" s="9">
        <f t="shared" si="6"/>
        <v>14967</v>
      </c>
      <c r="G23" s="7"/>
      <c r="H23" s="7"/>
      <c r="I23" s="7"/>
    </row>
    <row r="24" spans="1:9" x14ac:dyDescent="0.25">
      <c r="A24" s="10">
        <f t="shared" si="4"/>
        <v>2013</v>
      </c>
      <c r="B24" s="12">
        <f t="shared" ref="B24:E24" si="7">F11</f>
        <v>1230</v>
      </c>
      <c r="C24" s="12">
        <f t="shared" si="7"/>
        <v>4829</v>
      </c>
      <c r="D24" s="12">
        <f t="shared" si="7"/>
        <v>10355</v>
      </c>
      <c r="E24" s="12">
        <f t="shared" si="7"/>
        <v>15425</v>
      </c>
      <c r="F24" s="11"/>
      <c r="G24" s="11"/>
      <c r="H24" s="11"/>
      <c r="I24" s="11"/>
    </row>
    <row r="25" spans="1:9" x14ac:dyDescent="0.25">
      <c r="A25" s="6">
        <f t="shared" si="4"/>
        <v>2014</v>
      </c>
      <c r="B25" s="9">
        <f t="shared" ref="B25:D25" si="8">G12</f>
        <v>1281</v>
      </c>
      <c r="C25" s="9">
        <f t="shared" si="8"/>
        <v>5696</v>
      </c>
      <c r="D25" s="9">
        <f t="shared" si="8"/>
        <v>11836</v>
      </c>
      <c r="E25" s="7"/>
      <c r="F25" s="7"/>
      <c r="G25" s="7"/>
      <c r="H25" s="7"/>
      <c r="I25" s="7"/>
    </row>
    <row r="26" spans="1:9" x14ac:dyDescent="0.25">
      <c r="A26" s="10">
        <f t="shared" si="4"/>
        <v>2015</v>
      </c>
      <c r="B26" s="12">
        <f t="shared" ref="B26:C26" si="9">H13</f>
        <v>1217</v>
      </c>
      <c r="C26" s="12">
        <f t="shared" si="9"/>
        <v>5609</v>
      </c>
      <c r="D26" s="11"/>
      <c r="E26" s="11"/>
      <c r="F26" s="11"/>
      <c r="G26" s="11"/>
      <c r="H26" s="11"/>
      <c r="I26" s="11"/>
    </row>
    <row r="27" spans="1:9" x14ac:dyDescent="0.25">
      <c r="A27" s="6">
        <f t="shared" si="4"/>
        <v>2016</v>
      </c>
      <c r="B27" s="9">
        <f>I14</f>
        <v>1057</v>
      </c>
      <c r="C27" s="7"/>
      <c r="D27" s="7"/>
      <c r="E27" s="7"/>
      <c r="F27" s="7"/>
      <c r="G27" s="7"/>
      <c r="H27" s="7"/>
      <c r="I27" s="7"/>
    </row>
    <row r="28" spans="1:9" x14ac:dyDescent="0.25">
      <c r="A28" s="38"/>
      <c r="B28" s="39"/>
      <c r="C28" s="40"/>
      <c r="D28" s="40"/>
      <c r="E28" s="40"/>
      <c r="F28" s="40"/>
      <c r="G28" s="40"/>
      <c r="H28" s="40"/>
      <c r="I28" s="40"/>
    </row>
    <row r="30" spans="1:9" ht="15.75" customHeight="1" x14ac:dyDescent="0.25">
      <c r="A30" s="42" t="s">
        <v>2</v>
      </c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13"/>
      <c r="B31" s="43" t="s">
        <v>4</v>
      </c>
      <c r="C31" s="43"/>
      <c r="D31" s="43"/>
      <c r="E31" s="43"/>
      <c r="F31" s="43"/>
      <c r="G31" s="43"/>
      <c r="H31" s="43"/>
      <c r="I31" s="43"/>
    </row>
    <row r="32" spans="1:9" ht="30.75" thickBot="1" x14ac:dyDescent="0.3">
      <c r="A32" s="14" t="s">
        <v>1</v>
      </c>
      <c r="B32" s="24" t="str">
        <f>"12-24"</f>
        <v>12-24</v>
      </c>
      <c r="C32" s="25" t="s">
        <v>5</v>
      </c>
      <c r="D32" s="25" t="s">
        <v>6</v>
      </c>
      <c r="E32" s="25" t="s">
        <v>7</v>
      </c>
      <c r="F32" s="25" t="s">
        <v>8</v>
      </c>
      <c r="G32" s="25" t="s">
        <v>9</v>
      </c>
      <c r="H32" s="25" t="s">
        <v>10</v>
      </c>
      <c r="I32" s="26" t="s">
        <v>11</v>
      </c>
    </row>
    <row r="33" spans="1:10" ht="15.75" thickTop="1" x14ac:dyDescent="0.25">
      <c r="A33" s="21">
        <f>A20</f>
        <v>2009</v>
      </c>
      <c r="B33" s="28">
        <f>IF(OR(B20="",B20=0,C20=""),"",C20/B20)</f>
        <v>4.0014367816091951</v>
      </c>
      <c r="C33" s="28">
        <f t="shared" ref="C33:I33" si="10">IF(OR(C20="",C20=0,D20=""),"",D20/C20)</f>
        <v>1.8894075403949731</v>
      </c>
      <c r="D33" s="28">
        <f t="shared" si="10"/>
        <v>1.5541619156214368</v>
      </c>
      <c r="E33" s="28">
        <f t="shared" si="10"/>
        <v>1.1643433602347761</v>
      </c>
      <c r="F33" s="28">
        <f t="shared" si="10"/>
        <v>1.1136315900021003</v>
      </c>
      <c r="G33" s="28">
        <f t="shared" si="10"/>
        <v>1.0187665032063373</v>
      </c>
      <c r="H33" s="28">
        <f t="shared" si="10"/>
        <v>1.004535777098954</v>
      </c>
      <c r="I33" s="28" t="str">
        <f t="shared" si="10"/>
        <v/>
      </c>
    </row>
    <row r="34" spans="1:10" x14ac:dyDescent="0.25">
      <c r="A34" s="22">
        <f>A33+1</f>
        <v>2010</v>
      </c>
      <c r="B34" s="29">
        <f t="shared" ref="B34:I40" si="11">IF(OR(B21="",B21=0,C21=""),"",C21/B21)</f>
        <v>5.03479381443299</v>
      </c>
      <c r="C34" s="29">
        <f t="shared" si="11"/>
        <v>2.1456360378807271</v>
      </c>
      <c r="D34" s="29">
        <f t="shared" si="11"/>
        <v>1.5206966479780508</v>
      </c>
      <c r="E34" s="29">
        <f t="shared" si="11"/>
        <v>1.1108409162221524</v>
      </c>
      <c r="F34" s="29">
        <f t="shared" si="11"/>
        <v>1.0454770143351457</v>
      </c>
      <c r="G34" s="29">
        <f t="shared" si="11"/>
        <v>1.0162107396149949</v>
      </c>
      <c r="H34" s="29" t="str">
        <f t="shared" si="11"/>
        <v/>
      </c>
      <c r="I34" s="29" t="str">
        <f t="shared" si="11"/>
        <v/>
      </c>
    </row>
    <row r="35" spans="1:10" x14ac:dyDescent="0.25">
      <c r="A35" s="23">
        <f t="shared" ref="A35:A40" si="12">A34+1</f>
        <v>2011</v>
      </c>
      <c r="B35" s="28">
        <f t="shared" si="11"/>
        <v>4.1058601134215502</v>
      </c>
      <c r="C35" s="28">
        <f t="shared" si="11"/>
        <v>1.9569521178637201</v>
      </c>
      <c r="D35" s="28">
        <f t="shared" si="11"/>
        <v>1.4012469121279849</v>
      </c>
      <c r="E35" s="28">
        <f t="shared" si="11"/>
        <v>1.5025184687709872</v>
      </c>
      <c r="F35" s="28">
        <f t="shared" si="11"/>
        <v>1.0481618057883562</v>
      </c>
      <c r="G35" s="28" t="str">
        <f t="shared" si="11"/>
        <v/>
      </c>
      <c r="H35" s="28" t="str">
        <f t="shared" si="11"/>
        <v/>
      </c>
      <c r="I35" s="28" t="str">
        <f t="shared" si="11"/>
        <v/>
      </c>
    </row>
    <row r="36" spans="1:10" x14ac:dyDescent="0.25">
      <c r="A36" s="22">
        <f t="shared" si="12"/>
        <v>2012</v>
      </c>
      <c r="B36" s="29">
        <f t="shared" si="11"/>
        <v>4.1491862567811939</v>
      </c>
      <c r="C36" s="29">
        <f t="shared" si="11"/>
        <v>1.7278274133798213</v>
      </c>
      <c r="D36" s="29">
        <f t="shared" si="11"/>
        <v>1.5913734392735528</v>
      </c>
      <c r="E36" s="29">
        <f t="shared" si="11"/>
        <v>1.1861626248216832</v>
      </c>
      <c r="F36" s="29" t="str">
        <f t="shared" si="11"/>
        <v/>
      </c>
      <c r="G36" s="29" t="str">
        <f t="shared" si="11"/>
        <v/>
      </c>
      <c r="H36" s="29" t="str">
        <f t="shared" si="11"/>
        <v/>
      </c>
      <c r="I36" s="29" t="str">
        <f t="shared" si="11"/>
        <v/>
      </c>
    </row>
    <row r="37" spans="1:10" x14ac:dyDescent="0.25">
      <c r="A37" s="23">
        <f t="shared" si="12"/>
        <v>2013</v>
      </c>
      <c r="B37" s="28">
        <f t="shared" si="11"/>
        <v>3.9260162601626014</v>
      </c>
      <c r="C37" s="28">
        <f t="shared" si="11"/>
        <v>2.1443363015117001</v>
      </c>
      <c r="D37" s="28">
        <f t="shared" si="11"/>
        <v>1.4896185417672623</v>
      </c>
      <c r="E37" s="28" t="str">
        <f t="shared" si="11"/>
        <v/>
      </c>
      <c r="F37" s="28" t="str">
        <f t="shared" si="11"/>
        <v/>
      </c>
      <c r="G37" s="28" t="str">
        <f t="shared" si="11"/>
        <v/>
      </c>
      <c r="H37" s="28" t="str">
        <f t="shared" si="11"/>
        <v/>
      </c>
      <c r="I37" s="28" t="str">
        <f t="shared" si="11"/>
        <v/>
      </c>
    </row>
    <row r="38" spans="1:10" x14ac:dyDescent="0.25">
      <c r="A38" s="22">
        <f t="shared" si="12"/>
        <v>2014</v>
      </c>
      <c r="B38" s="29">
        <f t="shared" si="11"/>
        <v>4.4465261514441838</v>
      </c>
      <c r="C38" s="29">
        <f t="shared" si="11"/>
        <v>2.0779494382022472</v>
      </c>
      <c r="D38" s="29" t="str">
        <f t="shared" si="11"/>
        <v/>
      </c>
      <c r="E38" s="29" t="str">
        <f t="shared" si="11"/>
        <v/>
      </c>
      <c r="F38" s="29" t="str">
        <f t="shared" si="11"/>
        <v/>
      </c>
      <c r="G38" s="29" t="str">
        <f t="shared" si="11"/>
        <v/>
      </c>
      <c r="H38" s="29" t="str">
        <f t="shared" si="11"/>
        <v/>
      </c>
      <c r="I38" s="29" t="str">
        <f t="shared" si="11"/>
        <v/>
      </c>
    </row>
    <row r="39" spans="1:10" x14ac:dyDescent="0.25">
      <c r="A39" s="23">
        <f t="shared" si="12"/>
        <v>2015</v>
      </c>
      <c r="B39" s="28">
        <f t="shared" si="11"/>
        <v>4.608874281018899</v>
      </c>
      <c r="C39" s="28" t="str">
        <f t="shared" si="11"/>
        <v/>
      </c>
      <c r="D39" s="28" t="str">
        <f t="shared" si="11"/>
        <v/>
      </c>
      <c r="E39" s="28" t="str">
        <f t="shared" si="11"/>
        <v/>
      </c>
      <c r="F39" s="28" t="str">
        <f t="shared" si="11"/>
        <v/>
      </c>
      <c r="G39" s="28" t="str">
        <f t="shared" si="11"/>
        <v/>
      </c>
      <c r="H39" s="28" t="str">
        <f t="shared" si="11"/>
        <v/>
      </c>
      <c r="I39" s="28" t="str">
        <f t="shared" si="11"/>
        <v/>
      </c>
    </row>
    <row r="40" spans="1:10" ht="15.75" thickBot="1" x14ac:dyDescent="0.3">
      <c r="A40" s="22">
        <f t="shared" si="12"/>
        <v>2016</v>
      </c>
      <c r="B40" s="29" t="str">
        <f t="shared" si="11"/>
        <v/>
      </c>
      <c r="C40" s="29" t="str">
        <f t="shared" si="11"/>
        <v/>
      </c>
      <c r="D40" s="29" t="str">
        <f t="shared" si="11"/>
        <v/>
      </c>
      <c r="E40" s="29" t="str">
        <f t="shared" si="11"/>
        <v/>
      </c>
      <c r="F40" s="29" t="str">
        <f t="shared" si="11"/>
        <v/>
      </c>
      <c r="G40" s="29" t="str">
        <f t="shared" si="11"/>
        <v/>
      </c>
      <c r="H40" s="29" t="str">
        <f t="shared" si="11"/>
        <v/>
      </c>
      <c r="I40" s="29" t="str">
        <f t="shared" si="11"/>
        <v/>
      </c>
    </row>
    <row r="41" spans="1:10" ht="16.5" thickTop="1" thickBot="1" x14ac:dyDescent="0.3">
      <c r="A41" s="15" t="s">
        <v>12</v>
      </c>
      <c r="B41" s="27">
        <f t="shared" ref="B41:H41" ca="1" si="13">SUM(OFFSET(C20:C27,0,,COUNT(C20:C27)))/SUM(OFFSET(B20:B27,0,,COUNT(C20:C27)))</f>
        <v>4.3127376425855513</v>
      </c>
      <c r="C41" s="27">
        <f t="shared" ca="1" si="13"/>
        <v>1.9986998087954111</v>
      </c>
      <c r="D41" s="27">
        <f t="shared" ca="1" si="13"/>
        <v>1.505837249567153</v>
      </c>
      <c r="E41" s="27">
        <f t="shared" ca="1" si="13"/>
        <v>1.2440161914818726</v>
      </c>
      <c r="F41" s="27">
        <f t="shared" ca="1" si="13"/>
        <v>1.0622399653687982</v>
      </c>
      <c r="G41" s="27">
        <f t="shared" ca="1" si="13"/>
        <v>1.0172773426738557</v>
      </c>
      <c r="H41" s="27">
        <f t="shared" ca="1" si="13"/>
        <v>1.004535777098954</v>
      </c>
      <c r="I41" s="27"/>
    </row>
    <row r="42" spans="1:10" ht="16.5" thickTop="1" thickBot="1" x14ac:dyDescent="0.3"/>
    <row r="43" spans="1:10" ht="15.75" thickBot="1" x14ac:dyDescent="0.3">
      <c r="A43" s="16" t="s">
        <v>23</v>
      </c>
      <c r="B43" s="41"/>
      <c r="C43" s="41"/>
      <c r="D43" s="41"/>
      <c r="E43" s="41"/>
      <c r="F43" s="41"/>
      <c r="G43" s="41"/>
      <c r="H43" s="41"/>
      <c r="I43" s="41"/>
    </row>
    <row r="44" spans="1:10" x14ac:dyDescent="0.25">
      <c r="B44" s="17"/>
      <c r="C44" s="17"/>
      <c r="D44" s="17"/>
      <c r="E44" s="17"/>
      <c r="F44" s="17"/>
      <c r="G44" s="17"/>
      <c r="H44" s="17"/>
      <c r="I44" s="17"/>
    </row>
    <row r="47" spans="1:10" ht="45.75" thickBot="1" x14ac:dyDescent="0.3">
      <c r="A47" s="14" t="s">
        <v>1</v>
      </c>
      <c r="B47" s="30" t="s">
        <v>13</v>
      </c>
      <c r="C47" s="18" t="s">
        <v>14</v>
      </c>
      <c r="D47" s="18" t="s">
        <v>15</v>
      </c>
      <c r="E47" s="18" t="s">
        <v>16</v>
      </c>
      <c r="F47" s="18" t="s">
        <v>25</v>
      </c>
      <c r="G47" s="18" t="s">
        <v>17</v>
      </c>
      <c r="H47" s="18" t="s">
        <v>20</v>
      </c>
      <c r="I47" s="18" t="s">
        <v>18</v>
      </c>
      <c r="J47" s="18" t="s">
        <v>19</v>
      </c>
    </row>
    <row r="48" spans="1:10" ht="15.75" thickTop="1" x14ac:dyDescent="0.25">
      <c r="A48" s="21">
        <f>A33</f>
        <v>2009</v>
      </c>
      <c r="B48" s="31">
        <v>96</v>
      </c>
      <c r="C48" s="32" t="s">
        <v>21</v>
      </c>
      <c r="D48" s="28">
        <f>I43</f>
        <v>0</v>
      </c>
      <c r="E48" s="33">
        <f>INDEX(B20:I20,COUNT(B20:I20))</f>
        <v>10852</v>
      </c>
      <c r="F48" s="33">
        <f>E48*D48</f>
        <v>0</v>
      </c>
      <c r="G48" s="33"/>
      <c r="H48" s="33" t="str">
        <f>IF(G48="","",G48-E48)</f>
        <v/>
      </c>
      <c r="I48" s="33">
        <v>14784</v>
      </c>
      <c r="J48" s="34">
        <f>G48/I48</f>
        <v>0</v>
      </c>
    </row>
    <row r="49" spans="1:10" x14ac:dyDescent="0.25">
      <c r="A49" s="22">
        <f>A48+1</f>
        <v>2010</v>
      </c>
      <c r="B49" s="35">
        <f>B48-12</f>
        <v>84</v>
      </c>
      <c r="C49" s="29">
        <f>INDEX($B$43:$I$43,COUNT(A49:A$55))</f>
        <v>0</v>
      </c>
      <c r="D49" s="29">
        <f>D48*C49</f>
        <v>0</v>
      </c>
      <c r="E49" s="36">
        <f t="shared" ref="E49:E55" si="14">INDEX(B21:I21,COUNT(B21:I21))</f>
        <v>15045</v>
      </c>
      <c r="F49" s="36">
        <f t="shared" ref="F49:F55" si="15">E49*D49</f>
        <v>0</v>
      </c>
      <c r="G49" s="36"/>
      <c r="H49" s="36" t="str">
        <f t="shared" ref="H49:H55" si="16">IF(G49="","",G49-E49)</f>
        <v/>
      </c>
      <c r="I49" s="36">
        <v>17468</v>
      </c>
      <c r="J49" s="37">
        <f t="shared" ref="J49:J55" si="17">G49/I49</f>
        <v>0</v>
      </c>
    </row>
    <row r="50" spans="1:10" x14ac:dyDescent="0.25">
      <c r="A50" s="23">
        <f t="shared" ref="A50:A55" si="18">A49+1</f>
        <v>2011</v>
      </c>
      <c r="B50" s="31">
        <f t="shared" ref="B50:B55" si="19">B49-12</f>
        <v>72</v>
      </c>
      <c r="C50" s="28">
        <f>INDEX($B$43:$I$43,COUNT(A50:A$55))</f>
        <v>0</v>
      </c>
      <c r="D50" s="28">
        <f t="shared" ref="D50:D55" si="20">D49*C50</f>
        <v>0</v>
      </c>
      <c r="E50" s="33">
        <f t="shared" si="14"/>
        <v>18760</v>
      </c>
      <c r="F50" s="33">
        <f t="shared" si="15"/>
        <v>0</v>
      </c>
      <c r="G50" s="33"/>
      <c r="H50" s="33" t="str">
        <f t="shared" si="16"/>
        <v/>
      </c>
      <c r="I50" s="33">
        <v>19550</v>
      </c>
      <c r="J50" s="34">
        <f t="shared" si="17"/>
        <v>0</v>
      </c>
    </row>
    <row r="51" spans="1:10" x14ac:dyDescent="0.25">
      <c r="A51" s="22">
        <f t="shared" si="18"/>
        <v>2012</v>
      </c>
      <c r="B51" s="35">
        <f t="shared" si="19"/>
        <v>60</v>
      </c>
      <c r="C51" s="29">
        <f>INDEX($B$43:$I$43,COUNT(A51:A$55))</f>
        <v>0</v>
      </c>
      <c r="D51" s="29">
        <f t="shared" si="20"/>
        <v>0</v>
      </c>
      <c r="E51" s="36">
        <f t="shared" si="14"/>
        <v>14967</v>
      </c>
      <c r="F51" s="36">
        <f t="shared" si="15"/>
        <v>0</v>
      </c>
      <c r="G51" s="36"/>
      <c r="H51" s="36" t="str">
        <f t="shared" si="16"/>
        <v/>
      </c>
      <c r="I51" s="36">
        <v>21243</v>
      </c>
      <c r="J51" s="37">
        <f t="shared" si="17"/>
        <v>0</v>
      </c>
    </row>
    <row r="52" spans="1:10" x14ac:dyDescent="0.25">
      <c r="A52" s="23">
        <f t="shared" si="18"/>
        <v>2013</v>
      </c>
      <c r="B52" s="31">
        <f t="shared" si="19"/>
        <v>48</v>
      </c>
      <c r="C52" s="28">
        <f>INDEX($B$43:$I$43,COUNT(A52:A$55))</f>
        <v>0</v>
      </c>
      <c r="D52" s="28">
        <f t="shared" si="20"/>
        <v>0</v>
      </c>
      <c r="E52" s="33">
        <f t="shared" si="14"/>
        <v>15425</v>
      </c>
      <c r="F52" s="33">
        <f t="shared" si="15"/>
        <v>0</v>
      </c>
      <c r="G52" s="33"/>
      <c r="H52" s="33" t="str">
        <f t="shared" si="16"/>
        <v/>
      </c>
      <c r="I52" s="33">
        <v>24003</v>
      </c>
      <c r="J52" s="34">
        <f t="shared" si="17"/>
        <v>0</v>
      </c>
    </row>
    <row r="53" spans="1:10" x14ac:dyDescent="0.25">
      <c r="A53" s="22">
        <f t="shared" si="18"/>
        <v>2014</v>
      </c>
      <c r="B53" s="35">
        <f t="shared" si="19"/>
        <v>36</v>
      </c>
      <c r="C53" s="29">
        <f>INDEX($B$43:$I$43,COUNT(A53:A$55))</f>
        <v>0</v>
      </c>
      <c r="D53" s="29">
        <f t="shared" si="20"/>
        <v>0</v>
      </c>
      <c r="E53" s="36">
        <f t="shared" si="14"/>
        <v>11836</v>
      </c>
      <c r="F53" s="36">
        <f t="shared" si="15"/>
        <v>0</v>
      </c>
      <c r="G53" s="36"/>
      <c r="H53" s="36" t="str">
        <f t="shared" si="16"/>
        <v/>
      </c>
      <c r="I53" s="36">
        <v>24866</v>
      </c>
      <c r="J53" s="37">
        <f t="shared" si="17"/>
        <v>0</v>
      </c>
    </row>
    <row r="54" spans="1:10" x14ac:dyDescent="0.25">
      <c r="A54" s="23">
        <f t="shared" si="18"/>
        <v>2015</v>
      </c>
      <c r="B54" s="31">
        <f t="shared" si="19"/>
        <v>24</v>
      </c>
      <c r="C54" s="28">
        <f>INDEX($B$43:$I$43,COUNT(A54:A$55))</f>
        <v>0</v>
      </c>
      <c r="D54" s="28">
        <f t="shared" si="20"/>
        <v>0</v>
      </c>
      <c r="E54" s="33">
        <f t="shared" si="14"/>
        <v>5609</v>
      </c>
      <c r="F54" s="33">
        <f t="shared" si="15"/>
        <v>0</v>
      </c>
      <c r="G54" s="33"/>
      <c r="H54" s="33" t="str">
        <f t="shared" si="16"/>
        <v/>
      </c>
      <c r="I54" s="33">
        <v>25843</v>
      </c>
      <c r="J54" s="34">
        <f t="shared" si="17"/>
        <v>0</v>
      </c>
    </row>
    <row r="55" spans="1:10" x14ac:dyDescent="0.25">
      <c r="A55" s="22">
        <f t="shared" si="18"/>
        <v>2016</v>
      </c>
      <c r="B55" s="35">
        <f t="shared" si="19"/>
        <v>12</v>
      </c>
      <c r="C55" s="29">
        <f>INDEX($B$43:$I$43,COUNT(A55:A$55))</f>
        <v>0</v>
      </c>
      <c r="D55" s="29">
        <f t="shared" si="20"/>
        <v>0</v>
      </c>
      <c r="E55" s="36">
        <f t="shared" si="14"/>
        <v>1057</v>
      </c>
      <c r="F55" s="36">
        <f t="shared" si="15"/>
        <v>0</v>
      </c>
      <c r="G55" s="36"/>
      <c r="H55" s="36" t="str">
        <f t="shared" si="16"/>
        <v/>
      </c>
      <c r="I55" s="36">
        <v>27487</v>
      </c>
      <c r="J55" s="37">
        <f t="shared" si="17"/>
        <v>0</v>
      </c>
    </row>
    <row r="57" spans="1:10" x14ac:dyDescent="0.25">
      <c r="D57" s="20" t="s">
        <v>22</v>
      </c>
      <c r="E57" s="19">
        <f t="shared" ref="E57:G57" si="21">SUM(E48:E55)</f>
        <v>93551</v>
      </c>
      <c r="F57" s="19">
        <f t="shared" si="21"/>
        <v>0</v>
      </c>
      <c r="G57" s="19">
        <f t="shared" si="21"/>
        <v>0</v>
      </c>
      <c r="H57" s="19">
        <f>SUM(H48:H55)</f>
        <v>0</v>
      </c>
    </row>
  </sheetData>
  <mergeCells count="8">
    <mergeCell ref="A30:I30"/>
    <mergeCell ref="B31:I31"/>
    <mergeCell ref="A4:A6"/>
    <mergeCell ref="B4:I4"/>
    <mergeCell ref="B5:I5"/>
    <mergeCell ref="A17:A19"/>
    <mergeCell ref="B17:I17"/>
    <mergeCell ref="B18:I18"/>
  </mergeCells>
  <printOptions horizontalCentered="1"/>
  <pageMargins left="0.45" right="0.45" top="0.25" bottom="0.25" header="0.3" footer="0.3"/>
  <pageSetup scale="78" orientation="portrait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workbookViewId="0">
      <selection activeCell="I8" sqref="I8"/>
    </sheetView>
  </sheetViews>
  <sheetFormatPr defaultRowHeight="15" x14ac:dyDescent="0.25"/>
  <cols>
    <col min="1" max="1" width="10.85546875" customWidth="1"/>
    <col min="2" max="2" width="11.42578125" customWidth="1"/>
    <col min="4" max="4" width="11.42578125" customWidth="1"/>
    <col min="5" max="5" width="9.7109375" bestFit="1" customWidth="1"/>
    <col min="6" max="6" width="11.28515625" customWidth="1"/>
    <col min="7" max="7" width="10.42578125" customWidth="1"/>
    <col min="8" max="8" width="10.85546875" customWidth="1"/>
    <col min="9" max="9" width="10.28515625" customWidth="1"/>
    <col min="10" max="11" width="10.5703125" bestFit="1" customWidth="1"/>
  </cols>
  <sheetData>
    <row r="2" spans="1:10" ht="18.75" x14ac:dyDescent="0.3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</row>
    <row r="4" spans="1:10" ht="23.25" customHeight="1" x14ac:dyDescent="0.25">
      <c r="A4" s="44" t="s">
        <v>1</v>
      </c>
      <c r="B4" s="44" t="s">
        <v>2</v>
      </c>
      <c r="C4" s="44"/>
      <c r="D4" s="44"/>
      <c r="E4" s="44"/>
      <c r="F4" s="44"/>
      <c r="G4" s="44"/>
      <c r="H4" s="44"/>
      <c r="I4" s="44"/>
    </row>
    <row r="5" spans="1:10" x14ac:dyDescent="0.25">
      <c r="A5" s="44"/>
      <c r="B5" s="44" t="s">
        <v>24</v>
      </c>
      <c r="C5" s="44"/>
      <c r="D5" s="44"/>
      <c r="E5" s="44"/>
      <c r="F5" s="44"/>
      <c r="G5" s="44"/>
      <c r="H5" s="44"/>
      <c r="I5" s="44"/>
    </row>
    <row r="6" spans="1:10" x14ac:dyDescent="0.25">
      <c r="A6" s="44"/>
      <c r="B6" s="2">
        <v>2009</v>
      </c>
      <c r="C6" s="2">
        <f>B6+1</f>
        <v>2010</v>
      </c>
      <c r="D6" s="2">
        <f>C6+1</f>
        <v>2011</v>
      </c>
      <c r="E6" s="2">
        <f>D6+1</f>
        <v>2012</v>
      </c>
      <c r="F6" s="2">
        <f>E6+1</f>
        <v>2013</v>
      </c>
      <c r="G6" s="2">
        <f>F6+1</f>
        <v>2014</v>
      </c>
      <c r="H6" s="2">
        <f>G6+1</f>
        <v>2015</v>
      </c>
      <c r="I6" s="2">
        <f>H6+1</f>
        <v>2016</v>
      </c>
    </row>
    <row r="7" spans="1:10" x14ac:dyDescent="0.25">
      <c r="A7" s="3">
        <v>2009</v>
      </c>
      <c r="B7" s="4">
        <v>696</v>
      </c>
      <c r="C7" s="5">
        <v>2785</v>
      </c>
      <c r="D7" s="5">
        <v>5262</v>
      </c>
      <c r="E7" s="5">
        <v>8178</v>
      </c>
      <c r="F7" s="5">
        <v>9522</v>
      </c>
      <c r="G7" s="5">
        <v>10604</v>
      </c>
      <c r="H7" s="5">
        <v>10803</v>
      </c>
      <c r="I7" s="5">
        <v>10852</v>
      </c>
    </row>
    <row r="8" spans="1:10" x14ac:dyDescent="0.25">
      <c r="A8" s="6">
        <f>A7+1</f>
        <v>2010</v>
      </c>
      <c r="B8" s="7"/>
      <c r="C8" s="8">
        <v>776</v>
      </c>
      <c r="D8" s="9">
        <v>3907</v>
      </c>
      <c r="E8" s="9">
        <v>8383</v>
      </c>
      <c r="F8" s="9">
        <v>12748</v>
      </c>
      <c r="G8" s="9">
        <v>14161</v>
      </c>
      <c r="H8" s="9">
        <v>14805</v>
      </c>
      <c r="I8" s="9">
        <v>15045</v>
      </c>
    </row>
    <row r="9" spans="1:10" x14ac:dyDescent="0.25">
      <c r="A9" s="10">
        <f>A8+1</f>
        <v>2011</v>
      </c>
      <c r="B9" s="11"/>
      <c r="C9" s="11"/>
      <c r="D9" s="12">
        <v>1058</v>
      </c>
      <c r="E9" s="12">
        <v>4344</v>
      </c>
      <c r="F9" s="12">
        <v>8501</v>
      </c>
      <c r="G9" s="12">
        <v>11912</v>
      </c>
      <c r="H9" s="12">
        <v>15148</v>
      </c>
      <c r="I9" s="12">
        <v>15878</v>
      </c>
    </row>
    <row r="10" spans="1:10" x14ac:dyDescent="0.25">
      <c r="A10" s="6">
        <f>A9+1</f>
        <v>2012</v>
      </c>
      <c r="B10" s="7"/>
      <c r="C10" s="7"/>
      <c r="D10" s="7"/>
      <c r="E10" s="9">
        <v>1106</v>
      </c>
      <c r="F10" s="9">
        <v>4941</v>
      </c>
      <c r="G10" s="9">
        <v>10169</v>
      </c>
      <c r="H10" s="9">
        <v>15683</v>
      </c>
      <c r="I10" s="9">
        <v>18824</v>
      </c>
    </row>
    <row r="11" spans="1:10" x14ac:dyDescent="0.25">
      <c r="A11" s="10">
        <f>A10+1</f>
        <v>2013</v>
      </c>
      <c r="B11" s="11"/>
      <c r="C11" s="11"/>
      <c r="D11" s="11"/>
      <c r="E11" s="11"/>
      <c r="F11" s="12">
        <v>1230</v>
      </c>
      <c r="G11" s="12">
        <v>5564</v>
      </c>
      <c r="H11" s="12">
        <v>11711</v>
      </c>
      <c r="I11" s="12">
        <v>18334</v>
      </c>
    </row>
    <row r="12" spans="1:10" x14ac:dyDescent="0.25">
      <c r="A12" s="6">
        <f>A11+1</f>
        <v>2014</v>
      </c>
      <c r="B12" s="7"/>
      <c r="C12" s="7"/>
      <c r="D12" s="7"/>
      <c r="E12" s="7"/>
      <c r="F12" s="7"/>
      <c r="G12" s="9">
        <v>1281</v>
      </c>
      <c r="H12" s="9">
        <v>5797</v>
      </c>
      <c r="I12" s="9">
        <v>12348</v>
      </c>
    </row>
    <row r="13" spans="1:10" x14ac:dyDescent="0.25">
      <c r="A13" s="10">
        <f>A12+1</f>
        <v>2015</v>
      </c>
      <c r="B13" s="11"/>
      <c r="C13" s="11"/>
      <c r="D13" s="11"/>
      <c r="E13" s="11"/>
      <c r="F13" s="11"/>
      <c r="G13" s="11"/>
      <c r="H13" s="12">
        <v>1217</v>
      </c>
      <c r="I13" s="12">
        <v>5552</v>
      </c>
    </row>
    <row r="14" spans="1:10" x14ac:dyDescent="0.25">
      <c r="A14" s="6">
        <f>A13+1</f>
        <v>2016</v>
      </c>
      <c r="B14" s="7"/>
      <c r="C14" s="7"/>
      <c r="D14" s="7"/>
      <c r="E14" s="7"/>
      <c r="F14" s="7"/>
      <c r="G14" s="7"/>
      <c r="H14" s="7"/>
      <c r="I14" s="9">
        <v>1057</v>
      </c>
    </row>
    <row r="17" spans="1:9" ht="23.25" customHeight="1" x14ac:dyDescent="0.25">
      <c r="A17" s="44" t="s">
        <v>1</v>
      </c>
      <c r="B17" s="44" t="s">
        <v>2</v>
      </c>
      <c r="C17" s="44"/>
      <c r="D17" s="44"/>
      <c r="E17" s="44"/>
      <c r="F17" s="44"/>
      <c r="G17" s="44"/>
      <c r="H17" s="44"/>
      <c r="I17" s="44"/>
    </row>
    <row r="18" spans="1:9" x14ac:dyDescent="0.25">
      <c r="A18" s="44"/>
      <c r="B18" s="44" t="s">
        <v>3</v>
      </c>
      <c r="C18" s="44"/>
      <c r="D18" s="44"/>
      <c r="E18" s="44"/>
      <c r="F18" s="44"/>
      <c r="G18" s="44"/>
      <c r="H18" s="44"/>
      <c r="I18" s="44"/>
    </row>
    <row r="19" spans="1:9" x14ac:dyDescent="0.25">
      <c r="A19" s="44"/>
      <c r="B19" s="2">
        <v>12</v>
      </c>
      <c r="C19" s="2">
        <v>24</v>
      </c>
      <c r="D19" s="2">
        <v>36</v>
      </c>
      <c r="E19" s="2">
        <v>48</v>
      </c>
      <c r="F19" s="2">
        <v>60</v>
      </c>
      <c r="G19" s="2">
        <v>72</v>
      </c>
      <c r="H19" s="2">
        <v>84</v>
      </c>
      <c r="I19" s="2">
        <v>96</v>
      </c>
    </row>
    <row r="20" spans="1:9" x14ac:dyDescent="0.25">
      <c r="A20" s="3">
        <v>2009</v>
      </c>
      <c r="B20" s="4">
        <f>B7</f>
        <v>696</v>
      </c>
      <c r="C20" s="5">
        <f>C7</f>
        <v>2785</v>
      </c>
      <c r="D20" s="5">
        <f>D7</f>
        <v>5262</v>
      </c>
      <c r="E20" s="5">
        <f>E7</f>
        <v>8178</v>
      </c>
      <c r="F20" s="5">
        <f>F7</f>
        <v>9522</v>
      </c>
      <c r="G20" s="5">
        <f>G7</f>
        <v>10604</v>
      </c>
      <c r="H20" s="5">
        <f>H7</f>
        <v>10803</v>
      </c>
      <c r="I20" s="5">
        <f>I7</f>
        <v>10852</v>
      </c>
    </row>
    <row r="21" spans="1:9" x14ac:dyDescent="0.25">
      <c r="A21" s="6">
        <f>A20+1</f>
        <v>2010</v>
      </c>
      <c r="B21" s="8">
        <f>C8</f>
        <v>776</v>
      </c>
      <c r="C21" s="9">
        <f>D8</f>
        <v>3907</v>
      </c>
      <c r="D21" s="9">
        <f>E8</f>
        <v>8383</v>
      </c>
      <c r="E21" s="9">
        <f>F8</f>
        <v>12748</v>
      </c>
      <c r="F21" s="9">
        <f>G8</f>
        <v>14161</v>
      </c>
      <c r="G21" s="9">
        <f>H8</f>
        <v>14805</v>
      </c>
      <c r="H21" s="9">
        <f>I8</f>
        <v>15045</v>
      </c>
      <c r="I21" s="7"/>
    </row>
    <row r="22" spans="1:9" x14ac:dyDescent="0.25">
      <c r="A22" s="10">
        <f>A21+1</f>
        <v>2011</v>
      </c>
      <c r="B22" s="12">
        <f>D9</f>
        <v>1058</v>
      </c>
      <c r="C22" s="12">
        <f>E9</f>
        <v>4344</v>
      </c>
      <c r="D22" s="12">
        <f>F9</f>
        <v>8501</v>
      </c>
      <c r="E22" s="12">
        <f>G9</f>
        <v>11912</v>
      </c>
      <c r="F22" s="12">
        <f>H9</f>
        <v>15148</v>
      </c>
      <c r="G22" s="12">
        <f>I9</f>
        <v>15878</v>
      </c>
      <c r="H22" s="11"/>
      <c r="I22" s="11"/>
    </row>
    <row r="23" spans="1:9" x14ac:dyDescent="0.25">
      <c r="A23" s="6">
        <f>A22+1</f>
        <v>2012</v>
      </c>
      <c r="B23" s="9">
        <f>E10</f>
        <v>1106</v>
      </c>
      <c r="C23" s="9">
        <f>F10</f>
        <v>4941</v>
      </c>
      <c r="D23" s="9">
        <f>G10</f>
        <v>10169</v>
      </c>
      <c r="E23" s="9">
        <f>H10</f>
        <v>15683</v>
      </c>
      <c r="F23" s="9">
        <f>I10</f>
        <v>18824</v>
      </c>
      <c r="G23" s="7"/>
      <c r="H23" s="7"/>
      <c r="I23" s="7"/>
    </row>
    <row r="24" spans="1:9" x14ac:dyDescent="0.25">
      <c r="A24" s="10">
        <f>A23+1</f>
        <v>2013</v>
      </c>
      <c r="B24" s="12">
        <f>F11</f>
        <v>1230</v>
      </c>
      <c r="C24" s="12">
        <f>G11</f>
        <v>5564</v>
      </c>
      <c r="D24" s="12">
        <f>H11</f>
        <v>11711</v>
      </c>
      <c r="E24" s="12">
        <f>I11</f>
        <v>18334</v>
      </c>
      <c r="F24" s="11"/>
      <c r="G24" s="11"/>
      <c r="H24" s="11"/>
      <c r="I24" s="11"/>
    </row>
    <row r="25" spans="1:9" x14ac:dyDescent="0.25">
      <c r="A25" s="6">
        <f>A24+1</f>
        <v>2014</v>
      </c>
      <c r="B25" s="9">
        <f>G12</f>
        <v>1281</v>
      </c>
      <c r="C25" s="9">
        <f>H12</f>
        <v>5797</v>
      </c>
      <c r="D25" s="9">
        <f>I12</f>
        <v>12348</v>
      </c>
      <c r="E25" s="7"/>
      <c r="F25" s="7"/>
      <c r="G25" s="7"/>
      <c r="H25" s="7"/>
      <c r="I25" s="7"/>
    </row>
    <row r="26" spans="1:9" x14ac:dyDescent="0.25">
      <c r="A26" s="10">
        <f>A25+1</f>
        <v>2015</v>
      </c>
      <c r="B26" s="12">
        <f>H13</f>
        <v>1217</v>
      </c>
      <c r="C26" s="12">
        <f>I13</f>
        <v>5552</v>
      </c>
      <c r="D26" s="11"/>
      <c r="E26" s="11"/>
      <c r="F26" s="11"/>
      <c r="G26" s="11"/>
      <c r="H26" s="11"/>
      <c r="I26" s="11"/>
    </row>
    <row r="27" spans="1:9" x14ac:dyDescent="0.25">
      <c r="A27" s="6">
        <f>A26+1</f>
        <v>2016</v>
      </c>
      <c r="B27" s="9">
        <f>I14</f>
        <v>1057</v>
      </c>
      <c r="C27" s="7"/>
      <c r="D27" s="7"/>
      <c r="E27" s="7"/>
      <c r="F27" s="7"/>
      <c r="G27" s="7"/>
      <c r="H27" s="7"/>
      <c r="I27" s="7"/>
    </row>
    <row r="28" spans="1:9" x14ac:dyDescent="0.25">
      <c r="A28" s="38"/>
      <c r="B28" s="39"/>
      <c r="C28" s="40"/>
      <c r="D28" s="40"/>
      <c r="E28" s="40"/>
      <c r="F28" s="40"/>
      <c r="G28" s="40"/>
      <c r="H28" s="40"/>
      <c r="I28" s="40"/>
    </row>
    <row r="30" spans="1:9" ht="15.75" customHeight="1" x14ac:dyDescent="0.25">
      <c r="A30" s="42" t="s">
        <v>2</v>
      </c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13"/>
      <c r="B31" s="43" t="s">
        <v>4</v>
      </c>
      <c r="C31" s="43"/>
      <c r="D31" s="43"/>
      <c r="E31" s="43"/>
      <c r="F31" s="43"/>
      <c r="G31" s="43"/>
      <c r="H31" s="43"/>
      <c r="I31" s="43"/>
    </row>
    <row r="32" spans="1:9" ht="30.75" thickBot="1" x14ac:dyDescent="0.3">
      <c r="A32" s="14" t="s">
        <v>1</v>
      </c>
      <c r="B32" s="24" t="str">
        <f>"12-24"</f>
        <v>12-24</v>
      </c>
      <c r="C32" s="25" t="s">
        <v>5</v>
      </c>
      <c r="D32" s="25" t="s">
        <v>6</v>
      </c>
      <c r="E32" s="25" t="s">
        <v>7</v>
      </c>
      <c r="F32" s="25" t="s">
        <v>8</v>
      </c>
      <c r="G32" s="25" t="s">
        <v>9</v>
      </c>
      <c r="H32" s="25" t="s">
        <v>10</v>
      </c>
      <c r="I32" s="26" t="s">
        <v>11</v>
      </c>
    </row>
    <row r="33" spans="1:10" ht="15.75" thickTop="1" x14ac:dyDescent="0.25">
      <c r="A33" s="21">
        <v>2009</v>
      </c>
      <c r="B33" s="28">
        <f>IF(OR(B20="",B20=0,C20=""),"",C20/B20)</f>
        <v>4.0014367816091951</v>
      </c>
      <c r="C33" s="28">
        <f>IF(OR(C20="",C20=0,D20=""),"",D20/C20)</f>
        <v>1.8894075403949731</v>
      </c>
      <c r="D33" s="28">
        <f>IF(OR(D20="",D20=0,E20=""),"",E20/D20)</f>
        <v>1.5541619156214368</v>
      </c>
      <c r="E33" s="28">
        <f>IF(OR(E20="",E20=0,F20=""),"",F20/E20)</f>
        <v>1.1643433602347761</v>
      </c>
      <c r="F33" s="28">
        <f>IF(OR(F20="",F20=0,G20=""),"",G20/F20)</f>
        <v>1.1136315900021003</v>
      </c>
      <c r="G33" s="28">
        <f>IF(OR(G20="",G20=0,H20=""),"",H20/G20)</f>
        <v>1.0187665032063373</v>
      </c>
      <c r="H33" s="28">
        <f>IF(OR(H20="",H20=0,I20=""),"",I20/H20)</f>
        <v>1.004535777098954</v>
      </c>
      <c r="I33" s="28" t="str">
        <f>IF(OR(I20="",I20=0,J20=""),"",J20/I20)</f>
        <v/>
      </c>
    </row>
    <row r="34" spans="1:10" x14ac:dyDescent="0.25">
      <c r="A34" s="22">
        <f>A33+1</f>
        <v>2010</v>
      </c>
      <c r="B34" s="29">
        <f>IF(OR(B21="",B21=0,C21=""),"",C21/B21)</f>
        <v>5.03479381443299</v>
      </c>
      <c r="C34" s="29">
        <f>IF(OR(C21="",C21=0,D21=""),"",D21/C21)</f>
        <v>2.1456360378807271</v>
      </c>
      <c r="D34" s="29">
        <f>IF(OR(D21="",D21=0,E21=""),"",E21/D21)</f>
        <v>1.5206966479780508</v>
      </c>
      <c r="E34" s="29">
        <f>IF(OR(E21="",E21=0,F21=""),"",F21/E21)</f>
        <v>1.1108409162221524</v>
      </c>
      <c r="F34" s="29">
        <f>IF(OR(F21="",F21=0,G21=""),"",G21/F21)</f>
        <v>1.0454770143351457</v>
      </c>
      <c r="G34" s="29">
        <f>IF(OR(G21="",G21=0,H21=""),"",H21/G21)</f>
        <v>1.0162107396149949</v>
      </c>
      <c r="H34" s="29" t="str">
        <f>IF(OR(H21="",H21=0,I21=""),"",I21/H21)</f>
        <v/>
      </c>
      <c r="I34" s="29" t="str">
        <f>IF(OR(I21="",I21=0,J21=""),"",J21/I21)</f>
        <v/>
      </c>
    </row>
    <row r="35" spans="1:10" x14ac:dyDescent="0.25">
      <c r="A35" s="23">
        <f>A34+1</f>
        <v>2011</v>
      </c>
      <c r="B35" s="28">
        <f>IF(OR(B22="",B22=0,C22=""),"",C22/B22)</f>
        <v>4.1058601134215502</v>
      </c>
      <c r="C35" s="28">
        <f>IF(OR(C22="",C22=0,D22=""),"",D22/C22)</f>
        <v>1.9569521178637201</v>
      </c>
      <c r="D35" s="28">
        <f>IF(OR(D22="",D22=0,E22=""),"",E22/D22)</f>
        <v>1.4012469121279849</v>
      </c>
      <c r="E35" s="28">
        <f>IF(OR(E22="",E22=0,F22=""),"",F22/E22)</f>
        <v>1.2716588314304902</v>
      </c>
      <c r="F35" s="28">
        <f>IF(OR(F22="",F22=0,G22=""),"",G22/F22)</f>
        <v>1.0481911803538422</v>
      </c>
      <c r="G35" s="28" t="str">
        <f>IF(OR(G22="",G22=0,H22=""),"",H22/G22)</f>
        <v/>
      </c>
      <c r="H35" s="28" t="str">
        <f>IF(OR(H22="",H22=0,I22=""),"",I22/H22)</f>
        <v/>
      </c>
      <c r="I35" s="28" t="str">
        <f>IF(OR(I22="",I22=0,J22=""),"",J22/I22)</f>
        <v/>
      </c>
    </row>
    <row r="36" spans="1:10" x14ac:dyDescent="0.25">
      <c r="A36" s="22">
        <f>A35+1</f>
        <v>2012</v>
      </c>
      <c r="B36" s="29">
        <f>IF(OR(B23="",B23=0,C23=""),"",C23/B23)</f>
        <v>4.4674502712477393</v>
      </c>
      <c r="C36" s="29">
        <f>IF(OR(C23="",C23=0,D23=""),"",D23/C23)</f>
        <v>2.0580854078121837</v>
      </c>
      <c r="D36" s="29">
        <f>IF(OR(D23="",D23=0,E23=""),"",E23/D23)</f>
        <v>1.5422362080833907</v>
      </c>
      <c r="E36" s="29">
        <f>IF(OR(E23="",E23=0,F23=""),"",F23/E23)</f>
        <v>1.2002805585666008</v>
      </c>
      <c r="F36" s="29" t="str">
        <f>IF(OR(F23="",F23=0,G23=""),"",G23/F23)</f>
        <v/>
      </c>
      <c r="G36" s="29" t="str">
        <f>IF(OR(G23="",G23=0,H23=""),"",H23/G23)</f>
        <v/>
      </c>
      <c r="H36" s="29" t="str">
        <f>IF(OR(H23="",H23=0,I23=""),"",I23/H23)</f>
        <v/>
      </c>
      <c r="I36" s="29" t="str">
        <f>IF(OR(I23="",I23=0,J23=""),"",J23/I23)</f>
        <v/>
      </c>
    </row>
    <row r="37" spans="1:10" x14ac:dyDescent="0.25">
      <c r="A37" s="23">
        <f>A36+1</f>
        <v>2013</v>
      </c>
      <c r="B37" s="28">
        <f>IF(OR(B24="",B24=0,C24=""),"",C24/B24)</f>
        <v>4.5235772357723576</v>
      </c>
      <c r="C37" s="28">
        <f>IF(OR(C24="",C24=0,D24=""),"",D24/C24)</f>
        <v>2.104780733285406</v>
      </c>
      <c r="D37" s="28">
        <f>IF(OR(D24="",D24=0,E24=""),"",E24/D24)</f>
        <v>1.5655366749210144</v>
      </c>
      <c r="E37" s="28" t="str">
        <f>IF(OR(E24="",E24=0,F24=""),"",F24/E24)</f>
        <v/>
      </c>
      <c r="F37" s="28" t="str">
        <f>IF(OR(F24="",F24=0,G24=""),"",G24/F24)</f>
        <v/>
      </c>
      <c r="G37" s="28" t="str">
        <f>IF(OR(G24="",G24=0,H24=""),"",H24/G24)</f>
        <v/>
      </c>
      <c r="H37" s="28" t="str">
        <f>IF(OR(H24="",H24=0,I24=""),"",I24/H24)</f>
        <v/>
      </c>
      <c r="I37" s="28" t="str">
        <f>IF(OR(I24="",I24=0,J24=""),"",J24/I24)</f>
        <v/>
      </c>
    </row>
    <row r="38" spans="1:10" x14ac:dyDescent="0.25">
      <c r="A38" s="22">
        <f>A37+1</f>
        <v>2014</v>
      </c>
      <c r="B38" s="29">
        <f>IF(OR(B25="",B25=0,C25=""),"",C25/B25)</f>
        <v>4.525370804059329</v>
      </c>
      <c r="C38" s="29">
        <f>IF(OR(C25="",C25=0,D25=""),"",D25/C25)</f>
        <v>2.1300672761773329</v>
      </c>
      <c r="D38" s="29" t="str">
        <f>IF(OR(D25="",D25=0,E25=""),"",E25/D25)</f>
        <v/>
      </c>
      <c r="E38" s="29" t="str">
        <f>IF(OR(E25="",E25=0,F25=""),"",F25/E25)</f>
        <v/>
      </c>
      <c r="F38" s="29" t="str">
        <f>IF(OR(F25="",F25=0,G25=""),"",G25/F25)</f>
        <v/>
      </c>
      <c r="G38" s="29" t="str">
        <f>IF(OR(G25="",G25=0,H25=""),"",H25/G25)</f>
        <v/>
      </c>
      <c r="H38" s="29" t="str">
        <f>IF(OR(H25="",H25=0,I25=""),"",I25/H25)</f>
        <v/>
      </c>
      <c r="I38" s="29" t="str">
        <f>IF(OR(I25="",I25=0,J25=""),"",J25/I25)</f>
        <v/>
      </c>
    </row>
    <row r="39" spans="1:10" x14ac:dyDescent="0.25">
      <c r="A39" s="23">
        <f>A38+1</f>
        <v>2015</v>
      </c>
      <c r="B39" s="28">
        <f>IF(OR(B26="",B26=0,C26=""),"",C26/B26)</f>
        <v>4.5620377978635993</v>
      </c>
      <c r="C39" s="28" t="str">
        <f>IF(OR(C26="",C26=0,D26=""),"",D26/C26)</f>
        <v/>
      </c>
      <c r="D39" s="28" t="str">
        <f>IF(OR(D26="",D26=0,E26=""),"",E26/D26)</f>
        <v/>
      </c>
      <c r="E39" s="28" t="str">
        <f>IF(OR(E26="",E26=0,F26=""),"",F26/E26)</f>
        <v/>
      </c>
      <c r="F39" s="28" t="str">
        <f>IF(OR(F26="",F26=0,G26=""),"",G26/F26)</f>
        <v/>
      </c>
      <c r="G39" s="28" t="str">
        <f>IF(OR(G26="",G26=0,H26=""),"",H26/G26)</f>
        <v/>
      </c>
      <c r="H39" s="28" t="str">
        <f>IF(OR(H26="",H26=0,I26=""),"",I26/H26)</f>
        <v/>
      </c>
      <c r="I39" s="28" t="str">
        <f>IF(OR(I26="",I26=0,J26=""),"",J26/I26)</f>
        <v/>
      </c>
    </row>
    <row r="40" spans="1:10" ht="15.75" thickBot="1" x14ac:dyDescent="0.3">
      <c r="A40" s="22">
        <f>A39+1</f>
        <v>2016</v>
      </c>
      <c r="B40" s="29" t="str">
        <f>IF(OR(B27="",B27=0,C27=""),"",C27/B27)</f>
        <v/>
      </c>
      <c r="C40" s="29" t="str">
        <f>IF(OR(C27="",C27=0,D27=""),"",D27/C27)</f>
        <v/>
      </c>
      <c r="D40" s="29" t="str">
        <f>IF(OR(D27="",D27=0,E27=""),"",E27/D27)</f>
        <v/>
      </c>
      <c r="E40" s="29" t="str">
        <f>IF(OR(E27="",E27=0,F27=""),"",F27/E27)</f>
        <v/>
      </c>
      <c r="F40" s="29" t="str">
        <f>IF(OR(F27="",F27=0,G27=""),"",G27/F27)</f>
        <v/>
      </c>
      <c r="G40" s="29" t="str">
        <f>IF(OR(G27="",G27=0,H27=""),"",H27/G27)</f>
        <v/>
      </c>
      <c r="H40" s="29" t="str">
        <f>IF(OR(H27="",H27=0,I27=""),"",I27/H27)</f>
        <v/>
      </c>
      <c r="I40" s="29" t="str">
        <f>IF(OR(I27="",I27=0,J27=""),"",J27/I27)</f>
        <v/>
      </c>
    </row>
    <row r="41" spans="1:10" ht="16.5" thickTop="1" thickBot="1" x14ac:dyDescent="0.3">
      <c r="A41" s="15" t="s">
        <v>12</v>
      </c>
      <c r="B41" s="27">
        <f ca="1">SUM(OFFSET(C20:C27,0,,COUNT(C20:C27)))/SUM(OFFSET(B20:B27,0,,COUNT(C20:C27)))</f>
        <v>4.4663226507332974</v>
      </c>
      <c r="C41" s="27">
        <f ca="1">SUM(OFFSET(D20:D27,0,,COUNT(D20:D27)))/SUM(OFFSET(C20:C27,0,,COUNT(D20:D27)))</f>
        <v>2.0621113468432219</v>
      </c>
      <c r="D41" s="27">
        <f ca="1">SUM(OFFSET(E20:E27,0,,COUNT(E20:E27)))/SUM(OFFSET(D20:D27,0,,COUNT(E20:E27)))</f>
        <v>1.5185345023395267</v>
      </c>
      <c r="E41" s="27">
        <f ca="1">SUM(OFFSET(F20:F27,0,,COUNT(F20:F27)))/SUM(OFFSET(E20:E27,0,,COUNT(F20:F27)))</f>
        <v>1.1882483872962222</v>
      </c>
      <c r="F41" s="27">
        <f ca="1">SUM(OFFSET(G20:G27,0,,COUNT(G20:G27)))/SUM(OFFSET(F20:F27,0,,COUNT(G20:G27)))</f>
        <v>1.0632484355283149</v>
      </c>
      <c r="G41" s="27">
        <f ca="1">SUM(OFFSET(H20:H27,0,,COUNT(H20:H27)))/SUM(OFFSET(G20:G27,0,,COUNT(H20:H27)))</f>
        <v>1.0172773426738557</v>
      </c>
      <c r="H41" s="27">
        <f ca="1">SUM(OFFSET(I20:I27,0,,COUNT(I20:I27)))/SUM(OFFSET(H20:H27,0,,COUNT(I20:I27)))</f>
        <v>1.004535777098954</v>
      </c>
      <c r="I41" s="27"/>
    </row>
    <row r="42" spans="1:10" ht="16.5" thickTop="1" thickBot="1" x14ac:dyDescent="0.3"/>
    <row r="43" spans="1:10" ht="15.75" thickBot="1" x14ac:dyDescent="0.3">
      <c r="A43" s="16" t="s">
        <v>23</v>
      </c>
      <c r="B43" s="41"/>
      <c r="C43" s="41"/>
      <c r="D43" s="41"/>
      <c r="E43" s="41"/>
      <c r="F43" s="41"/>
      <c r="G43" s="41"/>
      <c r="H43" s="41"/>
      <c r="I43" s="41"/>
    </row>
    <row r="44" spans="1:10" x14ac:dyDescent="0.25">
      <c r="B44" s="17"/>
      <c r="C44" s="17"/>
      <c r="D44" s="17"/>
      <c r="E44" s="17"/>
      <c r="F44" s="17"/>
      <c r="G44" s="17"/>
      <c r="H44" s="17"/>
      <c r="I44" s="17"/>
    </row>
    <row r="47" spans="1:10" ht="45.75" thickBot="1" x14ac:dyDescent="0.3">
      <c r="A47" s="14" t="s">
        <v>1</v>
      </c>
      <c r="B47" s="30" t="s">
        <v>13</v>
      </c>
      <c r="C47" s="18" t="s">
        <v>14</v>
      </c>
      <c r="D47" s="18" t="s">
        <v>15</v>
      </c>
      <c r="E47" s="18" t="s">
        <v>16</v>
      </c>
      <c r="F47" s="18" t="s">
        <v>25</v>
      </c>
      <c r="G47" s="18" t="s">
        <v>17</v>
      </c>
      <c r="H47" s="18" t="s">
        <v>20</v>
      </c>
      <c r="I47" s="18" t="s">
        <v>18</v>
      </c>
      <c r="J47" s="18" t="s">
        <v>19</v>
      </c>
    </row>
    <row r="48" spans="1:10" ht="15.75" thickTop="1" x14ac:dyDescent="0.25">
      <c r="A48" s="21">
        <v>2009</v>
      </c>
      <c r="B48" s="31">
        <v>96</v>
      </c>
      <c r="C48" s="32" t="s">
        <v>21</v>
      </c>
      <c r="D48" s="28">
        <f>I43</f>
        <v>0</v>
      </c>
      <c r="E48" s="33">
        <f>INDEX(B20:I20,COUNT(B20:I20))</f>
        <v>10852</v>
      </c>
      <c r="F48" s="33">
        <f>E48*D48</f>
        <v>0</v>
      </c>
      <c r="G48" s="33"/>
      <c r="H48" s="33" t="str">
        <f>IF(G48="","",G48-E48)</f>
        <v/>
      </c>
      <c r="I48" s="33">
        <v>14784</v>
      </c>
      <c r="J48" s="34">
        <f>G48/I48</f>
        <v>0</v>
      </c>
    </row>
    <row r="49" spans="1:10" x14ac:dyDescent="0.25">
      <c r="A49" s="22">
        <f>A48+1</f>
        <v>2010</v>
      </c>
      <c r="B49" s="35">
        <f>B48-12</f>
        <v>84</v>
      </c>
      <c r="C49" s="29">
        <f>INDEX($B$43:$I$43,COUNT(A49:A$55))</f>
        <v>0</v>
      </c>
      <c r="D49" s="29">
        <f>D48*C49</f>
        <v>0</v>
      </c>
      <c r="E49" s="36">
        <f>INDEX(B21:I21,COUNT(B21:I21))</f>
        <v>15045</v>
      </c>
      <c r="F49" s="36">
        <f>E49*D49</f>
        <v>0</v>
      </c>
      <c r="G49" s="36"/>
      <c r="H49" s="36" t="str">
        <f>IF(G49="","",G49-E49)</f>
        <v/>
      </c>
      <c r="I49" s="36">
        <v>17468</v>
      </c>
      <c r="J49" s="37">
        <f>G49/I49</f>
        <v>0</v>
      </c>
    </row>
    <row r="50" spans="1:10" x14ac:dyDescent="0.25">
      <c r="A50" s="23">
        <f>A49+1</f>
        <v>2011</v>
      </c>
      <c r="B50" s="31">
        <f>B49-12</f>
        <v>72</v>
      </c>
      <c r="C50" s="28">
        <f>INDEX($B$43:$I$43,COUNT(A50:A$55))</f>
        <v>0</v>
      </c>
      <c r="D50" s="28">
        <f>D49*C50</f>
        <v>0</v>
      </c>
      <c r="E50" s="33">
        <f>INDEX(B22:I22,COUNT(B22:I22))</f>
        <v>15878</v>
      </c>
      <c r="F50" s="33">
        <f>E50*D50</f>
        <v>0</v>
      </c>
      <c r="G50" s="33"/>
      <c r="H50" s="33" t="str">
        <f>IF(G50="","",G50-E50)</f>
        <v/>
      </c>
      <c r="I50" s="33">
        <v>19550</v>
      </c>
      <c r="J50" s="34">
        <f>G50/I50</f>
        <v>0</v>
      </c>
    </row>
    <row r="51" spans="1:10" x14ac:dyDescent="0.25">
      <c r="A51" s="22">
        <f>A50+1</f>
        <v>2012</v>
      </c>
      <c r="B51" s="35">
        <f>B50-12</f>
        <v>60</v>
      </c>
      <c r="C51" s="29">
        <f>INDEX($B$43:$I$43,COUNT(A51:A$55))</f>
        <v>0</v>
      </c>
      <c r="D51" s="29">
        <f>D50*C51</f>
        <v>0</v>
      </c>
      <c r="E51" s="36">
        <f>INDEX(B23:I23,COUNT(B23:I23))</f>
        <v>18824</v>
      </c>
      <c r="F51" s="36">
        <f>E51*D51</f>
        <v>0</v>
      </c>
      <c r="G51" s="36"/>
      <c r="H51" s="36" t="str">
        <f>IF(G51="","",G51-E51)</f>
        <v/>
      </c>
      <c r="I51" s="36">
        <v>25546</v>
      </c>
      <c r="J51" s="37">
        <f>G51/I51</f>
        <v>0</v>
      </c>
    </row>
    <row r="52" spans="1:10" x14ac:dyDescent="0.25">
      <c r="A52" s="23">
        <f>A51+1</f>
        <v>2013</v>
      </c>
      <c r="B52" s="31">
        <f>B51-12</f>
        <v>48</v>
      </c>
      <c r="C52" s="28">
        <f>INDEX($B$43:$I$43,COUNT(A52:A$55))</f>
        <v>0</v>
      </c>
      <c r="D52" s="28">
        <f>D51*C52</f>
        <v>0</v>
      </c>
      <c r="E52" s="33">
        <f>INDEX(B24:I24,COUNT(B24:I24))</f>
        <v>18334</v>
      </c>
      <c r="F52" s="33">
        <f>E52*D52</f>
        <v>0</v>
      </c>
      <c r="G52" s="33"/>
      <c r="H52" s="33" t="str">
        <f>IF(G52="","",G52-E52)</f>
        <v/>
      </c>
      <c r="I52" s="33">
        <v>28670</v>
      </c>
      <c r="J52" s="34">
        <f>G52/I52</f>
        <v>0</v>
      </c>
    </row>
    <row r="53" spans="1:10" x14ac:dyDescent="0.25">
      <c r="A53" s="22">
        <f>A52+1</f>
        <v>2014</v>
      </c>
      <c r="B53" s="35">
        <f>B52-12</f>
        <v>36</v>
      </c>
      <c r="C53" s="29">
        <f>INDEX($B$43:$I$43,COUNT(A53:A$55))</f>
        <v>0</v>
      </c>
      <c r="D53" s="29">
        <f>D52*C53</f>
        <v>0</v>
      </c>
      <c r="E53" s="36">
        <f>INDEX(B25:I25,COUNT(B25:I25))</f>
        <v>12348</v>
      </c>
      <c r="F53" s="36">
        <f>E53*D53</f>
        <v>0</v>
      </c>
      <c r="G53" s="36"/>
      <c r="H53" s="36" t="str">
        <f>IF(G53="","",G53-E53)</f>
        <v/>
      </c>
      <c r="I53" s="36">
        <v>29949</v>
      </c>
      <c r="J53" s="37">
        <f>G53/I53</f>
        <v>0</v>
      </c>
    </row>
    <row r="54" spans="1:10" x14ac:dyDescent="0.25">
      <c r="A54" s="23">
        <f>A53+1</f>
        <v>2015</v>
      </c>
      <c r="B54" s="31">
        <f>B53-12</f>
        <v>24</v>
      </c>
      <c r="C54" s="28">
        <f>INDEX($B$43:$I$43,COUNT(A54:A$55))</f>
        <v>0</v>
      </c>
      <c r="D54" s="28">
        <f>D53*C54</f>
        <v>0</v>
      </c>
      <c r="E54" s="33">
        <f>INDEX(B26:I26,COUNT(B26:I26))</f>
        <v>5552</v>
      </c>
      <c r="F54" s="33">
        <f>E54*D54</f>
        <v>0</v>
      </c>
      <c r="G54" s="33"/>
      <c r="H54" s="33" t="str">
        <f>IF(G54="","",G54-E54)</f>
        <v/>
      </c>
      <c r="I54" s="33">
        <v>28631</v>
      </c>
      <c r="J54" s="34">
        <f>G54/I54</f>
        <v>0</v>
      </c>
    </row>
    <row r="55" spans="1:10" x14ac:dyDescent="0.25">
      <c r="A55" s="22">
        <f>A54+1</f>
        <v>2016</v>
      </c>
      <c r="B55" s="35">
        <f>B54-12</f>
        <v>12</v>
      </c>
      <c r="C55" s="29">
        <f>INDEX($B$43:$I$43,COUNT(A55:A$55))</f>
        <v>0</v>
      </c>
      <c r="D55" s="29">
        <f>D54*C55</f>
        <v>0</v>
      </c>
      <c r="E55" s="36">
        <f>INDEX(B27:I27,COUNT(B27:I27))</f>
        <v>1057</v>
      </c>
      <c r="F55" s="36">
        <f>E55*D55</f>
        <v>0</v>
      </c>
      <c r="G55" s="36"/>
      <c r="H55" s="36" t="str">
        <f>IF(G55="","",G55-E55)</f>
        <v/>
      </c>
      <c r="I55" s="36">
        <v>28439</v>
      </c>
      <c r="J55" s="37">
        <f>G55/I55</f>
        <v>0</v>
      </c>
    </row>
    <row r="57" spans="1:10" x14ac:dyDescent="0.25">
      <c r="D57" s="20" t="s">
        <v>22</v>
      </c>
      <c r="E57" s="19">
        <f>SUM(E48:E55)</f>
        <v>97890</v>
      </c>
      <c r="F57" s="19">
        <f>SUM(F48:F55)</f>
        <v>0</v>
      </c>
      <c r="G57" s="19">
        <f>SUM(G48:G55)</f>
        <v>0</v>
      </c>
      <c r="H57" s="19">
        <f>SUM(H48:H55)</f>
        <v>0</v>
      </c>
    </row>
  </sheetData>
  <mergeCells count="8">
    <mergeCell ref="A30:I30"/>
    <mergeCell ref="B31:I31"/>
    <mergeCell ref="A4:A6"/>
    <mergeCell ref="B4:I4"/>
    <mergeCell ref="B5:I5"/>
    <mergeCell ref="A17:A19"/>
    <mergeCell ref="B17:I17"/>
    <mergeCell ref="B18:I18"/>
  </mergeCells>
  <printOptions horizontalCentered="1"/>
  <pageMargins left="0.45" right="0.45" top="0.25" bottom="0.25" header="0.3" footer="0.3"/>
  <pageSetup scale="78" orientation="portrait" r:id="rId1"/>
  <headerFoot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workbookViewId="0">
      <selection activeCell="A7" sqref="A7:A14"/>
    </sheetView>
  </sheetViews>
  <sheetFormatPr defaultRowHeight="15" x14ac:dyDescent="0.25"/>
  <cols>
    <col min="1" max="1" width="10.5703125" customWidth="1"/>
    <col min="2" max="2" width="11.42578125" customWidth="1"/>
    <col min="4" max="4" width="11.42578125" customWidth="1"/>
    <col min="5" max="5" width="9.7109375" bestFit="1" customWidth="1"/>
    <col min="6" max="6" width="11.28515625" customWidth="1"/>
    <col min="7" max="7" width="10.42578125" customWidth="1"/>
    <col min="8" max="8" width="10.85546875" customWidth="1"/>
    <col min="9" max="9" width="10.28515625" customWidth="1"/>
    <col min="10" max="11" width="10.5703125" bestFit="1" customWidth="1"/>
  </cols>
  <sheetData>
    <row r="2" spans="1:10" ht="18.75" x14ac:dyDescent="0.3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</row>
    <row r="4" spans="1:10" ht="23.25" customHeight="1" x14ac:dyDescent="0.25">
      <c r="A4" s="44" t="s">
        <v>1</v>
      </c>
      <c r="B4" s="44" t="s">
        <v>2</v>
      </c>
      <c r="C4" s="44"/>
      <c r="D4" s="44"/>
      <c r="E4" s="44"/>
      <c r="F4" s="44"/>
      <c r="G4" s="44"/>
      <c r="H4" s="44"/>
      <c r="I4" s="44"/>
    </row>
    <row r="5" spans="1:10" x14ac:dyDescent="0.25">
      <c r="A5" s="44"/>
      <c r="B5" s="44" t="s">
        <v>24</v>
      </c>
      <c r="C5" s="44"/>
      <c r="D5" s="44"/>
      <c r="E5" s="44"/>
      <c r="F5" s="44"/>
      <c r="G5" s="44"/>
      <c r="H5" s="44"/>
      <c r="I5" s="44"/>
    </row>
    <row r="6" spans="1:10" x14ac:dyDescent="0.25">
      <c r="A6" s="44"/>
      <c r="B6" s="2">
        <v>2009</v>
      </c>
      <c r="C6" s="2">
        <f>B6+1</f>
        <v>2010</v>
      </c>
      <c r="D6" s="2">
        <f>C6+1</f>
        <v>2011</v>
      </c>
      <c r="E6" s="2">
        <f>D6+1</f>
        <v>2012</v>
      </c>
      <c r="F6" s="2">
        <f>E6+1</f>
        <v>2013</v>
      </c>
      <c r="G6" s="2">
        <f>F6+1</f>
        <v>2014</v>
      </c>
      <c r="H6" s="2">
        <f>G6+1</f>
        <v>2015</v>
      </c>
      <c r="I6" s="2">
        <f>H6+1</f>
        <v>2016</v>
      </c>
    </row>
    <row r="7" spans="1:10" x14ac:dyDescent="0.25">
      <c r="A7" s="3">
        <v>2009</v>
      </c>
      <c r="B7" s="4">
        <v>696</v>
      </c>
      <c r="C7" s="5">
        <v>2785</v>
      </c>
      <c r="D7" s="5">
        <v>5262</v>
      </c>
      <c r="E7" s="5">
        <v>8178</v>
      </c>
      <c r="F7" s="5">
        <v>9522</v>
      </c>
      <c r="G7" s="5">
        <v>10604</v>
      </c>
      <c r="H7" s="5">
        <v>10803</v>
      </c>
      <c r="I7" s="5">
        <v>10852</v>
      </c>
    </row>
    <row r="8" spans="1:10" x14ac:dyDescent="0.25">
      <c r="A8" s="6">
        <f>A7+1</f>
        <v>2010</v>
      </c>
      <c r="B8" s="7"/>
      <c r="C8" s="8">
        <v>776</v>
      </c>
      <c r="D8" s="9">
        <v>3907</v>
      </c>
      <c r="E8" s="9">
        <v>8383</v>
      </c>
      <c r="F8" s="9">
        <v>12748</v>
      </c>
      <c r="G8" s="9">
        <v>14161</v>
      </c>
      <c r="H8" s="9">
        <v>14805</v>
      </c>
      <c r="I8" s="9">
        <v>15045</v>
      </c>
    </row>
    <row r="9" spans="1:10" x14ac:dyDescent="0.25">
      <c r="A9" s="10">
        <f>A8+1</f>
        <v>2011</v>
      </c>
      <c r="B9" s="11"/>
      <c r="C9" s="11"/>
      <c r="D9" s="12">
        <v>1058</v>
      </c>
      <c r="E9" s="12">
        <v>4344</v>
      </c>
      <c r="F9" s="12">
        <v>8501</v>
      </c>
      <c r="G9" s="12">
        <v>11912</v>
      </c>
      <c r="H9" s="12">
        <v>15148</v>
      </c>
      <c r="I9" s="12">
        <v>15878</v>
      </c>
    </row>
    <row r="10" spans="1:10" x14ac:dyDescent="0.25">
      <c r="A10" s="6">
        <f>A9+1</f>
        <v>2012</v>
      </c>
      <c r="B10" s="7"/>
      <c r="C10" s="7"/>
      <c r="D10" s="7"/>
      <c r="E10" s="9">
        <v>1106</v>
      </c>
      <c r="F10" s="9">
        <v>4751</v>
      </c>
      <c r="G10" s="9">
        <v>9023</v>
      </c>
      <c r="H10" s="9">
        <v>12899</v>
      </c>
      <c r="I10" s="9">
        <v>14912</v>
      </c>
    </row>
    <row r="11" spans="1:10" x14ac:dyDescent="0.25">
      <c r="A11" s="10">
        <f>A10+1</f>
        <v>2013</v>
      </c>
      <c r="B11" s="11"/>
      <c r="C11" s="11"/>
      <c r="D11" s="11"/>
      <c r="E11" s="11"/>
      <c r="F11" s="12">
        <v>1230</v>
      </c>
      <c r="G11" s="12">
        <v>5261</v>
      </c>
      <c r="H11" s="12">
        <v>10070</v>
      </c>
      <c r="I11" s="12">
        <v>14330</v>
      </c>
    </row>
    <row r="12" spans="1:10" x14ac:dyDescent="0.25">
      <c r="A12" s="6">
        <f>A11+1</f>
        <v>2014</v>
      </c>
      <c r="B12" s="7"/>
      <c r="C12" s="7"/>
      <c r="D12" s="7"/>
      <c r="E12" s="7"/>
      <c r="F12" s="7"/>
      <c r="G12" s="9">
        <v>1281</v>
      </c>
      <c r="H12" s="9">
        <v>5439</v>
      </c>
      <c r="I12" s="9">
        <v>10237</v>
      </c>
    </row>
    <row r="13" spans="1:10" x14ac:dyDescent="0.25">
      <c r="A13" s="10">
        <f>A12+1</f>
        <v>2015</v>
      </c>
      <c r="B13" s="11"/>
      <c r="C13" s="11"/>
      <c r="D13" s="11"/>
      <c r="E13" s="11"/>
      <c r="F13" s="11"/>
      <c r="G13" s="11"/>
      <c r="H13" s="12">
        <v>1217</v>
      </c>
      <c r="I13" s="12">
        <v>5113</v>
      </c>
    </row>
    <row r="14" spans="1:10" x14ac:dyDescent="0.25">
      <c r="A14" s="6">
        <f>A13+1</f>
        <v>2016</v>
      </c>
      <c r="B14" s="7"/>
      <c r="C14" s="7"/>
      <c r="D14" s="7"/>
      <c r="E14" s="7"/>
      <c r="F14" s="7"/>
      <c r="G14" s="7"/>
      <c r="H14" s="7"/>
      <c r="I14" s="9">
        <v>1057</v>
      </c>
    </row>
    <row r="17" spans="1:9" ht="23.25" customHeight="1" x14ac:dyDescent="0.25">
      <c r="A17" s="44" t="s">
        <v>1</v>
      </c>
      <c r="B17" s="44" t="s">
        <v>2</v>
      </c>
      <c r="C17" s="44"/>
      <c r="D17" s="44"/>
      <c r="E17" s="44"/>
      <c r="F17" s="44"/>
      <c r="G17" s="44"/>
      <c r="H17" s="44"/>
      <c r="I17" s="44"/>
    </row>
    <row r="18" spans="1:9" x14ac:dyDescent="0.25">
      <c r="A18" s="44"/>
      <c r="B18" s="44" t="s">
        <v>3</v>
      </c>
      <c r="C18" s="44"/>
      <c r="D18" s="44"/>
      <c r="E18" s="44"/>
      <c r="F18" s="44"/>
      <c r="G18" s="44"/>
      <c r="H18" s="44"/>
      <c r="I18" s="44"/>
    </row>
    <row r="19" spans="1:9" x14ac:dyDescent="0.25">
      <c r="A19" s="44"/>
      <c r="B19" s="2">
        <v>12</v>
      </c>
      <c r="C19" s="2">
        <v>24</v>
      </c>
      <c r="D19" s="2">
        <v>36</v>
      </c>
      <c r="E19" s="2">
        <v>48</v>
      </c>
      <c r="F19" s="2">
        <v>60</v>
      </c>
      <c r="G19" s="2">
        <v>72</v>
      </c>
      <c r="H19" s="2">
        <v>84</v>
      </c>
      <c r="I19" s="2">
        <v>96</v>
      </c>
    </row>
    <row r="20" spans="1:9" x14ac:dyDescent="0.25">
      <c r="A20" s="3">
        <v>2009</v>
      </c>
      <c r="B20" s="4">
        <f>B7</f>
        <v>696</v>
      </c>
      <c r="C20" s="5">
        <f>C7</f>
        <v>2785</v>
      </c>
      <c r="D20" s="5">
        <f>D7</f>
        <v>5262</v>
      </c>
      <c r="E20" s="5">
        <f>E7</f>
        <v>8178</v>
      </c>
      <c r="F20" s="5">
        <f>F7</f>
        <v>9522</v>
      </c>
      <c r="G20" s="5">
        <f>G7</f>
        <v>10604</v>
      </c>
      <c r="H20" s="5">
        <f>H7</f>
        <v>10803</v>
      </c>
      <c r="I20" s="5">
        <f>I7</f>
        <v>10852</v>
      </c>
    </row>
    <row r="21" spans="1:9" x14ac:dyDescent="0.25">
      <c r="A21" s="6">
        <f>A20+1</f>
        <v>2010</v>
      </c>
      <c r="B21" s="8">
        <f>C8</f>
        <v>776</v>
      </c>
      <c r="C21" s="9">
        <f>D8</f>
        <v>3907</v>
      </c>
      <c r="D21" s="9">
        <f>E8</f>
        <v>8383</v>
      </c>
      <c r="E21" s="9">
        <f>F8</f>
        <v>12748</v>
      </c>
      <c r="F21" s="9">
        <f>G8</f>
        <v>14161</v>
      </c>
      <c r="G21" s="9">
        <f>H8</f>
        <v>14805</v>
      </c>
      <c r="H21" s="9">
        <f>I8</f>
        <v>15045</v>
      </c>
      <c r="I21" s="7"/>
    </row>
    <row r="22" spans="1:9" x14ac:dyDescent="0.25">
      <c r="A22" s="10">
        <f>A21+1</f>
        <v>2011</v>
      </c>
      <c r="B22" s="12">
        <f>D9</f>
        <v>1058</v>
      </c>
      <c r="C22" s="12">
        <f>E9</f>
        <v>4344</v>
      </c>
      <c r="D22" s="12">
        <f>F9</f>
        <v>8501</v>
      </c>
      <c r="E22" s="12">
        <f>G9</f>
        <v>11912</v>
      </c>
      <c r="F22" s="12">
        <f>H9</f>
        <v>15148</v>
      </c>
      <c r="G22" s="12">
        <f>I9</f>
        <v>15878</v>
      </c>
      <c r="H22" s="11"/>
      <c r="I22" s="11"/>
    </row>
    <row r="23" spans="1:9" x14ac:dyDescent="0.25">
      <c r="A23" s="6">
        <f>A22+1</f>
        <v>2012</v>
      </c>
      <c r="B23" s="9">
        <f>E10</f>
        <v>1106</v>
      </c>
      <c r="C23" s="9">
        <f>F10</f>
        <v>4751</v>
      </c>
      <c r="D23" s="9">
        <f>G10</f>
        <v>9023</v>
      </c>
      <c r="E23" s="9">
        <f>H10</f>
        <v>12899</v>
      </c>
      <c r="F23" s="9">
        <f>I10</f>
        <v>14912</v>
      </c>
      <c r="G23" s="7"/>
      <c r="H23" s="7"/>
      <c r="I23" s="7"/>
    </row>
    <row r="24" spans="1:9" x14ac:dyDescent="0.25">
      <c r="A24" s="10">
        <f>A23+1</f>
        <v>2013</v>
      </c>
      <c r="B24" s="12">
        <f>F11</f>
        <v>1230</v>
      </c>
      <c r="C24" s="12">
        <f>G11</f>
        <v>5261</v>
      </c>
      <c r="D24" s="12">
        <f>H11</f>
        <v>10070</v>
      </c>
      <c r="E24" s="12">
        <f>I11</f>
        <v>14330</v>
      </c>
      <c r="F24" s="11"/>
      <c r="G24" s="11"/>
      <c r="H24" s="11"/>
      <c r="I24" s="11"/>
    </row>
    <row r="25" spans="1:9" x14ac:dyDescent="0.25">
      <c r="A25" s="6">
        <f>A24+1</f>
        <v>2014</v>
      </c>
      <c r="B25" s="9">
        <f>G12</f>
        <v>1281</v>
      </c>
      <c r="C25" s="9">
        <f>H12</f>
        <v>5439</v>
      </c>
      <c r="D25" s="9">
        <f>I12</f>
        <v>10237</v>
      </c>
      <c r="E25" s="7"/>
      <c r="F25" s="7"/>
      <c r="G25" s="7"/>
      <c r="H25" s="7"/>
      <c r="I25" s="7"/>
    </row>
    <row r="26" spans="1:9" x14ac:dyDescent="0.25">
      <c r="A26" s="10">
        <f>A25+1</f>
        <v>2015</v>
      </c>
      <c r="B26" s="12">
        <f>H13</f>
        <v>1217</v>
      </c>
      <c r="C26" s="12">
        <f>I13</f>
        <v>5113</v>
      </c>
      <c r="D26" s="11"/>
      <c r="E26" s="11"/>
      <c r="F26" s="11"/>
      <c r="G26" s="11"/>
      <c r="H26" s="11"/>
      <c r="I26" s="11"/>
    </row>
    <row r="27" spans="1:9" x14ac:dyDescent="0.25">
      <c r="A27" s="6">
        <f>A26+1</f>
        <v>2016</v>
      </c>
      <c r="B27" s="9">
        <f>I14</f>
        <v>1057</v>
      </c>
      <c r="C27" s="7"/>
      <c r="D27" s="7"/>
      <c r="E27" s="7"/>
      <c r="F27" s="7"/>
      <c r="G27" s="7"/>
      <c r="H27" s="7"/>
      <c r="I27" s="7"/>
    </row>
    <row r="28" spans="1:9" x14ac:dyDescent="0.25">
      <c r="A28" s="38"/>
      <c r="B28" s="39"/>
      <c r="C28" s="40"/>
      <c r="D28" s="40"/>
      <c r="E28" s="40"/>
      <c r="F28" s="40"/>
      <c r="G28" s="40"/>
      <c r="H28" s="40"/>
      <c r="I28" s="40"/>
    </row>
    <row r="30" spans="1:9" ht="15.75" customHeight="1" x14ac:dyDescent="0.25">
      <c r="A30" s="42" t="s">
        <v>2</v>
      </c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13"/>
      <c r="B31" s="43" t="s">
        <v>4</v>
      </c>
      <c r="C31" s="43"/>
      <c r="D31" s="43"/>
      <c r="E31" s="43"/>
      <c r="F31" s="43"/>
      <c r="G31" s="43"/>
      <c r="H31" s="43"/>
      <c r="I31" s="43"/>
    </row>
    <row r="32" spans="1:9" ht="30.75" thickBot="1" x14ac:dyDescent="0.3">
      <c r="A32" s="14" t="s">
        <v>1</v>
      </c>
      <c r="B32" s="24" t="str">
        <f>"12-24"</f>
        <v>12-24</v>
      </c>
      <c r="C32" s="25" t="s">
        <v>5</v>
      </c>
      <c r="D32" s="25" t="s">
        <v>6</v>
      </c>
      <c r="E32" s="25" t="s">
        <v>7</v>
      </c>
      <c r="F32" s="25" t="s">
        <v>8</v>
      </c>
      <c r="G32" s="25" t="s">
        <v>9</v>
      </c>
      <c r="H32" s="25" t="s">
        <v>10</v>
      </c>
      <c r="I32" s="26" t="s">
        <v>11</v>
      </c>
    </row>
    <row r="33" spans="1:10" ht="15.75" thickTop="1" x14ac:dyDescent="0.25">
      <c r="A33" s="21">
        <v>2009</v>
      </c>
      <c r="B33" s="28">
        <f>IF(OR(B20="",B20=0,C20=""),"",C20/B20)</f>
        <v>4.0014367816091951</v>
      </c>
      <c r="C33" s="28">
        <f>IF(OR(C20="",C20=0,D20=""),"",D20/C20)</f>
        <v>1.8894075403949731</v>
      </c>
      <c r="D33" s="28">
        <f>IF(OR(D20="",D20=0,E20=""),"",E20/D20)</f>
        <v>1.5541619156214368</v>
      </c>
      <c r="E33" s="28">
        <f>IF(OR(E20="",E20=0,F20=""),"",F20/E20)</f>
        <v>1.1643433602347761</v>
      </c>
      <c r="F33" s="28">
        <f>IF(OR(F20="",F20=0,G20=""),"",G20/F20)</f>
        <v>1.1136315900021003</v>
      </c>
      <c r="G33" s="28">
        <f>IF(OR(G20="",G20=0,H20=""),"",H20/G20)</f>
        <v>1.0187665032063373</v>
      </c>
      <c r="H33" s="28">
        <f>IF(OR(H20="",H20=0,I20=""),"",I20/H20)</f>
        <v>1.004535777098954</v>
      </c>
      <c r="I33" s="28" t="str">
        <f>IF(OR(I20="",I20=0,J20=""),"",J20/I20)</f>
        <v/>
      </c>
    </row>
    <row r="34" spans="1:10" x14ac:dyDescent="0.25">
      <c r="A34" s="22">
        <f>A33+1</f>
        <v>2010</v>
      </c>
      <c r="B34" s="29">
        <f>IF(OR(B21="",B21=0,C21=""),"",C21/B21)</f>
        <v>5.03479381443299</v>
      </c>
      <c r="C34" s="29">
        <f>IF(OR(C21="",C21=0,D21=""),"",D21/C21)</f>
        <v>2.1456360378807271</v>
      </c>
      <c r="D34" s="29">
        <f>IF(OR(D21="",D21=0,E21=""),"",E21/D21)</f>
        <v>1.5206966479780508</v>
      </c>
      <c r="E34" s="29">
        <f>IF(OR(E21="",E21=0,F21=""),"",F21/E21)</f>
        <v>1.1108409162221524</v>
      </c>
      <c r="F34" s="29">
        <f>IF(OR(F21="",F21=0,G21=""),"",G21/F21)</f>
        <v>1.0454770143351457</v>
      </c>
      <c r="G34" s="29">
        <f>IF(OR(G21="",G21=0,H21=""),"",H21/G21)</f>
        <v>1.0162107396149949</v>
      </c>
      <c r="H34" s="29" t="str">
        <f>IF(OR(H21="",H21=0,I21=""),"",I21/H21)</f>
        <v/>
      </c>
      <c r="I34" s="29" t="str">
        <f>IF(OR(I21="",I21=0,J21=""),"",J21/I21)</f>
        <v/>
      </c>
    </row>
    <row r="35" spans="1:10" x14ac:dyDescent="0.25">
      <c r="A35" s="23">
        <f>A34+1</f>
        <v>2011</v>
      </c>
      <c r="B35" s="28">
        <f>IF(OR(B22="",B22=0,C22=""),"",C22/B22)</f>
        <v>4.1058601134215502</v>
      </c>
      <c r="C35" s="28">
        <f>IF(OR(C22="",C22=0,D22=""),"",D22/C22)</f>
        <v>1.9569521178637201</v>
      </c>
      <c r="D35" s="28">
        <f>IF(OR(D22="",D22=0,E22=""),"",E22/D22)</f>
        <v>1.4012469121279849</v>
      </c>
      <c r="E35" s="28">
        <f>IF(OR(E22="",E22=0,F22=""),"",F22/E22)</f>
        <v>1.2716588314304902</v>
      </c>
      <c r="F35" s="28">
        <f>IF(OR(F22="",F22=0,G22=""),"",G22/F22)</f>
        <v>1.0481911803538422</v>
      </c>
      <c r="G35" s="28" t="str">
        <f>IF(OR(G22="",G22=0,H22=""),"",H22/G22)</f>
        <v/>
      </c>
      <c r="H35" s="28" t="str">
        <f>IF(OR(H22="",H22=0,I22=""),"",I22/H22)</f>
        <v/>
      </c>
      <c r="I35" s="28" t="str">
        <f>IF(OR(I22="",I22=0,J22=""),"",J22/I22)</f>
        <v/>
      </c>
    </row>
    <row r="36" spans="1:10" x14ac:dyDescent="0.25">
      <c r="A36" s="22">
        <f>A35+1</f>
        <v>2012</v>
      </c>
      <c r="B36" s="29">
        <f>IF(OR(B23="",B23=0,C23=""),"",C23/B23)</f>
        <v>4.2956600361663657</v>
      </c>
      <c r="C36" s="29">
        <f>IF(OR(C23="",C23=0,D23=""),"",D23/C23)</f>
        <v>1.8991791201852242</v>
      </c>
      <c r="D36" s="29">
        <f>IF(OR(D23="",D23=0,E23=""),"",E23/D23)</f>
        <v>1.4295688795300898</v>
      </c>
      <c r="E36" s="29">
        <f>IF(OR(E23="",E23=0,F23=""),"",F23/E23)</f>
        <v>1.1560586091945113</v>
      </c>
      <c r="F36" s="29" t="str">
        <f>IF(OR(F23="",F23=0,G23=""),"",G23/F23)</f>
        <v/>
      </c>
      <c r="G36" s="29" t="str">
        <f>IF(OR(G23="",G23=0,H23=""),"",H23/G23)</f>
        <v/>
      </c>
      <c r="H36" s="29" t="str">
        <f>IF(OR(H23="",H23=0,I23=""),"",I23/H23)</f>
        <v/>
      </c>
      <c r="I36" s="29" t="str">
        <f>IF(OR(I23="",I23=0,J23=""),"",J23/I23)</f>
        <v/>
      </c>
    </row>
    <row r="37" spans="1:10" x14ac:dyDescent="0.25">
      <c r="A37" s="23">
        <f>A36+1</f>
        <v>2013</v>
      </c>
      <c r="B37" s="28">
        <f>IF(OR(B24="",B24=0,C24=""),"",C24/B24)</f>
        <v>4.2772357723577237</v>
      </c>
      <c r="C37" s="28">
        <f>IF(OR(C24="",C24=0,D24=""),"",D24/C24)</f>
        <v>1.9140847747576506</v>
      </c>
      <c r="D37" s="28">
        <f>IF(OR(D24="",D24=0,E24=""),"",E24/D24)</f>
        <v>1.423038728897716</v>
      </c>
      <c r="E37" s="28" t="str">
        <f>IF(OR(E24="",E24=0,F24=""),"",F24/E24)</f>
        <v/>
      </c>
      <c r="F37" s="28" t="str">
        <f>IF(OR(F24="",F24=0,G24=""),"",G24/F24)</f>
        <v/>
      </c>
      <c r="G37" s="28" t="str">
        <f>IF(OR(G24="",G24=0,H24=""),"",H24/G24)</f>
        <v/>
      </c>
      <c r="H37" s="28" t="str">
        <f>IF(OR(H24="",H24=0,I24=""),"",I24/H24)</f>
        <v/>
      </c>
      <c r="I37" s="28" t="str">
        <f>IF(OR(I24="",I24=0,J24=""),"",J24/I24)</f>
        <v/>
      </c>
    </row>
    <row r="38" spans="1:10" x14ac:dyDescent="0.25">
      <c r="A38" s="22">
        <f>A37+1</f>
        <v>2014</v>
      </c>
      <c r="B38" s="29">
        <f>IF(OR(B25="",B25=0,C25=""),"",C25/B25)</f>
        <v>4.2459016393442619</v>
      </c>
      <c r="C38" s="29">
        <f>IF(OR(C25="",C25=0,D25=""),"",D25/C25)</f>
        <v>1.882147453576025</v>
      </c>
      <c r="D38" s="29" t="str">
        <f>IF(OR(D25="",D25=0,E25=""),"",E25/D25)</f>
        <v/>
      </c>
      <c r="E38" s="29" t="str">
        <f>IF(OR(E25="",E25=0,F25=""),"",F25/E25)</f>
        <v/>
      </c>
      <c r="F38" s="29" t="str">
        <f>IF(OR(F25="",F25=0,G25=""),"",G25/F25)</f>
        <v/>
      </c>
      <c r="G38" s="29" t="str">
        <f>IF(OR(G25="",G25=0,H25=""),"",H25/G25)</f>
        <v/>
      </c>
      <c r="H38" s="29" t="str">
        <f>IF(OR(H25="",H25=0,I25=""),"",I25/H25)</f>
        <v/>
      </c>
      <c r="I38" s="29" t="str">
        <f>IF(OR(I25="",I25=0,J25=""),"",J25/I25)</f>
        <v/>
      </c>
    </row>
    <row r="39" spans="1:10" x14ac:dyDescent="0.25">
      <c r="A39" s="23">
        <f>A38+1</f>
        <v>2015</v>
      </c>
      <c r="B39" s="28">
        <f>IF(OR(B26="",B26=0,C26=""),"",C26/B26)</f>
        <v>4.2013147082990958</v>
      </c>
      <c r="C39" s="28" t="str">
        <f>IF(OR(C26="",C26=0,D26=""),"",D26/C26)</f>
        <v/>
      </c>
      <c r="D39" s="28" t="str">
        <f>IF(OR(D26="",D26=0,E26=""),"",E26/D26)</f>
        <v/>
      </c>
      <c r="E39" s="28" t="str">
        <f>IF(OR(E26="",E26=0,F26=""),"",F26/E26)</f>
        <v/>
      </c>
      <c r="F39" s="28" t="str">
        <f>IF(OR(F26="",F26=0,G26=""),"",G26/F26)</f>
        <v/>
      </c>
      <c r="G39" s="28" t="str">
        <f>IF(OR(G26="",G26=0,H26=""),"",H26/G26)</f>
        <v/>
      </c>
      <c r="H39" s="28" t="str">
        <f>IF(OR(H26="",H26=0,I26=""),"",I26/H26)</f>
        <v/>
      </c>
      <c r="I39" s="28" t="str">
        <f>IF(OR(I26="",I26=0,J26=""),"",J26/I26)</f>
        <v/>
      </c>
    </row>
    <row r="40" spans="1:10" ht="15.75" thickBot="1" x14ac:dyDescent="0.3">
      <c r="A40" s="22">
        <f>A39+1</f>
        <v>2016</v>
      </c>
      <c r="B40" s="29" t="str">
        <f>IF(OR(B27="",B27=0,C27=""),"",C27/B27)</f>
        <v/>
      </c>
      <c r="C40" s="29" t="str">
        <f>IF(OR(C27="",C27=0,D27=""),"",D27/C27)</f>
        <v/>
      </c>
      <c r="D40" s="29" t="str">
        <f>IF(OR(D27="",D27=0,E27=""),"",E27/D27)</f>
        <v/>
      </c>
      <c r="E40" s="29" t="str">
        <f>IF(OR(E27="",E27=0,F27=""),"",F27/E27)</f>
        <v/>
      </c>
      <c r="F40" s="29" t="str">
        <f>IF(OR(F27="",F27=0,G27=""),"",G27/F27)</f>
        <v/>
      </c>
      <c r="G40" s="29" t="str">
        <f>IF(OR(G27="",G27=0,H27=""),"",H27/G27)</f>
        <v/>
      </c>
      <c r="H40" s="29" t="str">
        <f>IF(OR(H27="",H27=0,I27=""),"",I27/H27)</f>
        <v/>
      </c>
      <c r="I40" s="29" t="str">
        <f>IF(OR(I27="",I27=0,J27=""),"",J27/I27)</f>
        <v/>
      </c>
    </row>
    <row r="41" spans="1:10" ht="16.5" thickTop="1" thickBot="1" x14ac:dyDescent="0.3">
      <c r="A41" s="15" t="s">
        <v>12</v>
      </c>
      <c r="B41" s="27">
        <f ca="1">SUM(OFFSET(C20:C27,0,,COUNT(C20:C27)))/SUM(OFFSET(B20:B27,0,,COUNT(C20:C27)))</f>
        <v>4.2911461162411735</v>
      </c>
      <c r="C41" s="27">
        <f ca="1">SUM(OFFSET(D20:D27,0,,COUNT(D20:D27)))/SUM(OFFSET(C20:C27,0,,COUNT(D20:D27)))</f>
        <v>1.9434439536376336</v>
      </c>
      <c r="D41" s="27">
        <f ca="1">SUM(OFFSET(E20:E27,0,,COUNT(E20:E27)))/SUM(OFFSET(D20:D27,0,,COUNT(E20:E27)))</f>
        <v>1.4565581124663547</v>
      </c>
      <c r="E41" s="27">
        <f ca="1">SUM(OFFSET(F20:F27,0,,COUNT(F20:F27)))/SUM(OFFSET(E20:E27,0,,COUNT(F20:F27)))</f>
        <v>1.1750442748759211</v>
      </c>
      <c r="F41" s="27">
        <f ca="1">SUM(OFFSET(G20:G27,0,,COUNT(G20:G27)))/SUM(OFFSET(F20:F27,0,,COUNT(G20:G27)))</f>
        <v>1.0632484355283149</v>
      </c>
      <c r="G41" s="27">
        <f ca="1">SUM(OFFSET(H20:H27,0,,COUNT(H20:H27)))/SUM(OFFSET(G20:G27,0,,COUNT(H20:H27)))</f>
        <v>1.0172773426738557</v>
      </c>
      <c r="H41" s="27">
        <f ca="1">SUM(OFFSET(I20:I27,0,,COUNT(I20:I27)))/SUM(OFFSET(H20:H27,0,,COUNT(I20:I27)))</f>
        <v>1.004535777098954</v>
      </c>
      <c r="I41" s="27"/>
    </row>
    <row r="42" spans="1:10" ht="16.5" thickTop="1" thickBot="1" x14ac:dyDescent="0.3"/>
    <row r="43" spans="1:10" ht="15.75" thickBot="1" x14ac:dyDescent="0.3">
      <c r="A43" s="16" t="s">
        <v>23</v>
      </c>
      <c r="B43" s="41"/>
      <c r="C43" s="41"/>
      <c r="D43" s="41"/>
      <c r="E43" s="41"/>
      <c r="F43" s="41"/>
      <c r="G43" s="41"/>
      <c r="H43" s="41"/>
      <c r="I43" s="41"/>
    </row>
    <row r="44" spans="1:10" x14ac:dyDescent="0.25">
      <c r="B44" s="17"/>
      <c r="C44" s="17"/>
      <c r="D44" s="17"/>
      <c r="E44" s="17"/>
      <c r="F44" s="17"/>
      <c r="G44" s="17"/>
      <c r="H44" s="17"/>
      <c r="I44" s="17"/>
    </row>
    <row r="47" spans="1:10" ht="45.75" thickBot="1" x14ac:dyDescent="0.3">
      <c r="A47" s="14" t="s">
        <v>1</v>
      </c>
      <c r="B47" s="30" t="s">
        <v>13</v>
      </c>
      <c r="C47" s="18" t="s">
        <v>14</v>
      </c>
      <c r="D47" s="18" t="s">
        <v>15</v>
      </c>
      <c r="E47" s="18" t="s">
        <v>16</v>
      </c>
      <c r="F47" s="18" t="s">
        <v>25</v>
      </c>
      <c r="G47" s="18" t="s">
        <v>17</v>
      </c>
      <c r="H47" s="18" t="s">
        <v>20</v>
      </c>
      <c r="I47" s="18" t="s">
        <v>18</v>
      </c>
      <c r="J47" s="18" t="s">
        <v>19</v>
      </c>
    </row>
    <row r="48" spans="1:10" ht="15.75" thickTop="1" x14ac:dyDescent="0.25">
      <c r="A48" s="21">
        <v>2009</v>
      </c>
      <c r="B48" s="31">
        <v>96</v>
      </c>
      <c r="C48" s="32" t="s">
        <v>21</v>
      </c>
      <c r="D48" s="28">
        <f>I43</f>
        <v>0</v>
      </c>
      <c r="E48" s="33">
        <f>INDEX(B20:I20,COUNT(B20:I20))</f>
        <v>10852</v>
      </c>
      <c r="F48" s="33">
        <f>E48*D48</f>
        <v>0</v>
      </c>
      <c r="G48" s="33"/>
      <c r="H48" s="33" t="str">
        <f>IF(G48="","",G48-E48)</f>
        <v/>
      </c>
      <c r="I48" s="33">
        <v>14784</v>
      </c>
      <c r="J48" s="34">
        <f>G48/I48</f>
        <v>0</v>
      </c>
    </row>
    <row r="49" spans="1:10" x14ac:dyDescent="0.25">
      <c r="A49" s="22">
        <f>A48+1</f>
        <v>2010</v>
      </c>
      <c r="B49" s="35">
        <f>B48-12</f>
        <v>84</v>
      </c>
      <c r="C49" s="29">
        <f>INDEX($B$43:$I$43,COUNT(A49:A$55))</f>
        <v>0</v>
      </c>
      <c r="D49" s="29">
        <f>D48*C49</f>
        <v>0</v>
      </c>
      <c r="E49" s="36">
        <f>INDEX(B21:I21,COUNT(B21:I21))</f>
        <v>15045</v>
      </c>
      <c r="F49" s="36">
        <f>E49*D49</f>
        <v>0</v>
      </c>
      <c r="G49" s="36"/>
      <c r="H49" s="36" t="str">
        <f>IF(G49="","",G49-E49)</f>
        <v/>
      </c>
      <c r="I49" s="36">
        <v>17468</v>
      </c>
      <c r="J49" s="37">
        <f>G49/I49</f>
        <v>0</v>
      </c>
    </row>
    <row r="50" spans="1:10" x14ac:dyDescent="0.25">
      <c r="A50" s="23">
        <f>A49+1</f>
        <v>2011</v>
      </c>
      <c r="B50" s="31">
        <f>B49-12</f>
        <v>72</v>
      </c>
      <c r="C50" s="28">
        <f>INDEX($B$43:$I$43,COUNT(A50:A$55))</f>
        <v>0</v>
      </c>
      <c r="D50" s="28">
        <f>D49*C50</f>
        <v>0</v>
      </c>
      <c r="E50" s="33">
        <f>INDEX(B22:I22,COUNT(B22:I22))</f>
        <v>15878</v>
      </c>
      <c r="F50" s="33">
        <f>E50*D50</f>
        <v>0</v>
      </c>
      <c r="G50" s="33"/>
      <c r="H50" s="33" t="str">
        <f>IF(G50="","",G50-E50)</f>
        <v/>
      </c>
      <c r="I50" s="33">
        <v>19550</v>
      </c>
      <c r="J50" s="34">
        <f>G50/I50</f>
        <v>0</v>
      </c>
    </row>
    <row r="51" spans="1:10" x14ac:dyDescent="0.25">
      <c r="A51" s="22">
        <f>A50+1</f>
        <v>2012</v>
      </c>
      <c r="B51" s="35">
        <f>B50-12</f>
        <v>60</v>
      </c>
      <c r="C51" s="29">
        <f>INDEX($B$43:$I$43,COUNT(A51:A$55))</f>
        <v>0</v>
      </c>
      <c r="D51" s="29">
        <f>D50*C51</f>
        <v>0</v>
      </c>
      <c r="E51" s="36">
        <f>INDEX(B23:I23,COUNT(B23:I23))</f>
        <v>14912</v>
      </c>
      <c r="F51" s="36">
        <f>E51*D51</f>
        <v>0</v>
      </c>
      <c r="G51" s="36"/>
      <c r="H51" s="36" t="str">
        <f>IF(G51="","",G51-E51)</f>
        <v/>
      </c>
      <c r="I51" s="36">
        <v>16491</v>
      </c>
      <c r="J51" s="37">
        <f>G51/I51</f>
        <v>0</v>
      </c>
    </row>
    <row r="52" spans="1:10" x14ac:dyDescent="0.25">
      <c r="A52" s="23">
        <f>A51+1</f>
        <v>2013</v>
      </c>
      <c r="B52" s="31">
        <f>B51-12</f>
        <v>48</v>
      </c>
      <c r="C52" s="28">
        <f>INDEX($B$43:$I$43,COUNT(A52:A$55))</f>
        <v>0</v>
      </c>
      <c r="D52" s="28">
        <f>D51*C52</f>
        <v>0</v>
      </c>
      <c r="E52" s="33">
        <f>INDEX(B24:I24,COUNT(B24:I24))</f>
        <v>14330</v>
      </c>
      <c r="F52" s="33">
        <f>E52*D52</f>
        <v>0</v>
      </c>
      <c r="G52" s="33"/>
      <c r="H52" s="33" t="str">
        <f>IF(G52="","",G52-E52)</f>
        <v/>
      </c>
      <c r="I52" s="33">
        <v>24823</v>
      </c>
      <c r="J52" s="34">
        <f>G52/I52</f>
        <v>0</v>
      </c>
    </row>
    <row r="53" spans="1:10" x14ac:dyDescent="0.25">
      <c r="A53" s="22">
        <f>A52+1</f>
        <v>2014</v>
      </c>
      <c r="B53" s="35">
        <f>B52-12</f>
        <v>36</v>
      </c>
      <c r="C53" s="29">
        <f>INDEX($B$43:$I$43,COUNT(A53:A$55))</f>
        <v>0</v>
      </c>
      <c r="D53" s="29">
        <f>D52*C53</f>
        <v>0</v>
      </c>
      <c r="E53" s="36">
        <f>INDEX(B25:I25,COUNT(B25:I25))</f>
        <v>10237</v>
      </c>
      <c r="F53" s="36">
        <f>E53*D53</f>
        <v>0</v>
      </c>
      <c r="G53" s="36"/>
      <c r="H53" s="36" t="str">
        <f>IF(G53="","",G53-E53)</f>
        <v/>
      </c>
      <c r="I53" s="36">
        <v>21080</v>
      </c>
      <c r="J53" s="37">
        <f>G53/I53</f>
        <v>0</v>
      </c>
    </row>
    <row r="54" spans="1:10" x14ac:dyDescent="0.25">
      <c r="A54" s="23">
        <f>A53+1</f>
        <v>2015</v>
      </c>
      <c r="B54" s="31">
        <f>B53-12</f>
        <v>24</v>
      </c>
      <c r="C54" s="28">
        <f>INDEX($B$43:$I$43,COUNT(A54:A$55))</f>
        <v>0</v>
      </c>
      <c r="D54" s="28">
        <f>D53*C54</f>
        <v>0</v>
      </c>
      <c r="E54" s="33">
        <f>INDEX(B26:I26,COUNT(B26:I26))</f>
        <v>5113</v>
      </c>
      <c r="F54" s="33">
        <f>E54*D54</f>
        <v>0</v>
      </c>
      <c r="G54" s="33"/>
      <c r="H54" s="33" t="str">
        <f>IF(G54="","",G54-E54)</f>
        <v/>
      </c>
      <c r="I54" s="33">
        <v>23017</v>
      </c>
      <c r="J54" s="34">
        <f>G54/I54</f>
        <v>0</v>
      </c>
    </row>
    <row r="55" spans="1:10" x14ac:dyDescent="0.25">
      <c r="A55" s="22">
        <f>A54+1</f>
        <v>2016</v>
      </c>
      <c r="B55" s="35">
        <f>B54-12</f>
        <v>12</v>
      </c>
      <c r="C55" s="29">
        <f>INDEX($B$43:$I$43,COUNT(A55:A$55))</f>
        <v>0</v>
      </c>
      <c r="D55" s="29">
        <f>D54*C55</f>
        <v>0</v>
      </c>
      <c r="E55" s="36">
        <f>INDEX(B27:I27,COUNT(B27:I27))</f>
        <v>1057</v>
      </c>
      <c r="F55" s="36">
        <f>E55*D55</f>
        <v>0</v>
      </c>
      <c r="G55" s="36"/>
      <c r="H55" s="36" t="str">
        <f>IF(G55="","",G55-E55)</f>
        <v/>
      </c>
      <c r="I55" s="36">
        <v>28088</v>
      </c>
      <c r="J55" s="37">
        <f>G55/I55</f>
        <v>0</v>
      </c>
    </row>
    <row r="57" spans="1:10" x14ac:dyDescent="0.25">
      <c r="D57" s="20" t="s">
        <v>22</v>
      </c>
      <c r="E57" s="19">
        <f>SUM(E48:E55)</f>
        <v>87424</v>
      </c>
      <c r="F57" s="19">
        <f>SUM(F48:F55)</f>
        <v>0</v>
      </c>
      <c r="G57" s="19">
        <f>SUM(G48:G55)</f>
        <v>0</v>
      </c>
      <c r="H57" s="19">
        <f>SUM(H48:H55)</f>
        <v>0</v>
      </c>
    </row>
  </sheetData>
  <mergeCells count="8">
    <mergeCell ref="A30:I30"/>
    <mergeCell ref="B31:I31"/>
    <mergeCell ref="A4:A6"/>
    <mergeCell ref="B4:I4"/>
    <mergeCell ref="B5:I5"/>
    <mergeCell ref="A17:A19"/>
    <mergeCell ref="B17:I17"/>
    <mergeCell ref="B18:I18"/>
  </mergeCells>
  <printOptions horizontalCentered="1"/>
  <pageMargins left="0.45" right="0.45" top="0.25" bottom="0.25" header="0.3" footer="0.3"/>
  <pageSetup scale="78" orientation="portrait" r:id="rId1"/>
  <headerFoot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workbookViewId="0">
      <selection activeCell="J18" sqref="J18"/>
    </sheetView>
  </sheetViews>
  <sheetFormatPr defaultRowHeight="15" x14ac:dyDescent="0.25"/>
  <cols>
    <col min="1" max="1" width="10.5703125" customWidth="1"/>
    <col min="2" max="2" width="11.42578125" customWidth="1"/>
    <col min="4" max="4" width="11.42578125" customWidth="1"/>
    <col min="5" max="5" width="9.7109375" bestFit="1" customWidth="1"/>
    <col min="6" max="6" width="11.28515625" customWidth="1"/>
    <col min="7" max="7" width="10.42578125" customWidth="1"/>
    <col min="8" max="8" width="10.85546875" customWidth="1"/>
    <col min="9" max="9" width="10.28515625" customWidth="1"/>
    <col min="10" max="12" width="10.5703125" bestFit="1" customWidth="1"/>
  </cols>
  <sheetData>
    <row r="2" spans="1:10" ht="18.75" x14ac:dyDescent="0.3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</row>
    <row r="4" spans="1:10" ht="23.25" customHeight="1" x14ac:dyDescent="0.25">
      <c r="A4" s="44" t="s">
        <v>1</v>
      </c>
      <c r="B4" s="44" t="s">
        <v>2</v>
      </c>
      <c r="C4" s="44"/>
      <c r="D4" s="44"/>
      <c r="E4" s="44"/>
      <c r="F4" s="44"/>
      <c r="G4" s="44"/>
      <c r="H4" s="44"/>
      <c r="I4" s="44"/>
    </row>
    <row r="5" spans="1:10" x14ac:dyDescent="0.25">
      <c r="A5" s="44"/>
      <c r="B5" s="44" t="s">
        <v>24</v>
      </c>
      <c r="C5" s="44"/>
      <c r="D5" s="44"/>
      <c r="E5" s="44"/>
      <c r="F5" s="44"/>
      <c r="G5" s="44"/>
      <c r="H5" s="44"/>
      <c r="I5" s="44"/>
    </row>
    <row r="6" spans="1:10" x14ac:dyDescent="0.25">
      <c r="A6" s="44"/>
      <c r="B6" s="2">
        <v>2009</v>
      </c>
      <c r="C6" s="2">
        <f>B6+1</f>
        <v>2010</v>
      </c>
      <c r="D6" s="2">
        <f>C6+1</f>
        <v>2011</v>
      </c>
      <c r="E6" s="2">
        <f>D6+1</f>
        <v>2012</v>
      </c>
      <c r="F6" s="2">
        <f>E6+1</f>
        <v>2013</v>
      </c>
      <c r="G6" s="2">
        <f>F6+1</f>
        <v>2014</v>
      </c>
      <c r="H6" s="2">
        <f>G6+1</f>
        <v>2015</v>
      </c>
      <c r="I6" s="2">
        <f>H6+1</f>
        <v>2016</v>
      </c>
    </row>
    <row r="7" spans="1:10" x14ac:dyDescent="0.25">
      <c r="A7" s="3">
        <v>2009</v>
      </c>
      <c r="B7" s="4">
        <v>696</v>
      </c>
      <c r="C7" s="5">
        <v>2785</v>
      </c>
      <c r="D7" s="5">
        <v>5262</v>
      </c>
      <c r="E7" s="5">
        <v>8178</v>
      </c>
      <c r="F7" s="5">
        <v>9522</v>
      </c>
      <c r="G7" s="5">
        <v>11156</v>
      </c>
      <c r="H7" s="5">
        <v>11465</v>
      </c>
      <c r="I7" s="5">
        <v>11541</v>
      </c>
    </row>
    <row r="8" spans="1:10" x14ac:dyDescent="0.25">
      <c r="A8" s="6">
        <f>A7+1</f>
        <v>2010</v>
      </c>
      <c r="B8" s="7"/>
      <c r="C8" s="8">
        <v>776</v>
      </c>
      <c r="D8" s="9">
        <v>3907</v>
      </c>
      <c r="E8" s="9">
        <v>8383</v>
      </c>
      <c r="F8" s="9">
        <v>12748</v>
      </c>
      <c r="G8" s="9">
        <v>14857</v>
      </c>
      <c r="H8" s="9">
        <v>15874</v>
      </c>
      <c r="I8" s="9">
        <v>16259</v>
      </c>
    </row>
    <row r="9" spans="1:10" x14ac:dyDescent="0.25">
      <c r="A9" s="10">
        <f>A8+1</f>
        <v>2011</v>
      </c>
      <c r="B9" s="11"/>
      <c r="C9" s="11"/>
      <c r="D9" s="12">
        <v>1058</v>
      </c>
      <c r="E9" s="12">
        <v>4344</v>
      </c>
      <c r="F9" s="12">
        <v>8501</v>
      </c>
      <c r="G9" s="12">
        <v>13642</v>
      </c>
      <c r="H9" s="12">
        <v>19182</v>
      </c>
      <c r="I9" s="12">
        <v>20574</v>
      </c>
    </row>
    <row r="10" spans="1:10" x14ac:dyDescent="0.25">
      <c r="A10" s="6">
        <f>A9+1</f>
        <v>2012</v>
      </c>
      <c r="B10" s="7"/>
      <c r="C10" s="7"/>
      <c r="D10" s="7"/>
      <c r="E10" s="9">
        <v>1106</v>
      </c>
      <c r="F10" s="9">
        <v>4589</v>
      </c>
      <c r="G10" s="9">
        <v>9641</v>
      </c>
      <c r="H10" s="9">
        <v>18086</v>
      </c>
      <c r="I10" s="9">
        <v>23134</v>
      </c>
    </row>
    <row r="11" spans="1:10" x14ac:dyDescent="0.25">
      <c r="A11" s="10">
        <f>A10+1</f>
        <v>2013</v>
      </c>
      <c r="B11" s="11"/>
      <c r="C11" s="11"/>
      <c r="D11" s="11"/>
      <c r="E11" s="11"/>
      <c r="F11" s="12">
        <v>1230</v>
      </c>
      <c r="G11" s="12">
        <v>6718</v>
      </c>
      <c r="H11" s="12">
        <v>18339</v>
      </c>
      <c r="I11" s="12">
        <v>31634</v>
      </c>
    </row>
    <row r="12" spans="1:10" x14ac:dyDescent="0.25">
      <c r="A12" s="6">
        <f>A11+1</f>
        <v>2014</v>
      </c>
      <c r="B12" s="7"/>
      <c r="C12" s="7"/>
      <c r="D12" s="7"/>
      <c r="E12" s="7"/>
      <c r="F12" s="7"/>
      <c r="G12" s="9">
        <v>1281</v>
      </c>
      <c r="H12" s="9">
        <v>7894</v>
      </c>
      <c r="I12" s="9">
        <v>20708</v>
      </c>
    </row>
    <row r="13" spans="1:10" x14ac:dyDescent="0.25">
      <c r="A13" s="10">
        <f>A12+1</f>
        <v>2015</v>
      </c>
      <c r="B13" s="11"/>
      <c r="C13" s="11"/>
      <c r="D13" s="11"/>
      <c r="E13" s="11"/>
      <c r="F13" s="11"/>
      <c r="G13" s="11"/>
      <c r="H13" s="12">
        <v>1217</v>
      </c>
      <c r="I13" s="12">
        <v>7766</v>
      </c>
    </row>
    <row r="14" spans="1:10" x14ac:dyDescent="0.25">
      <c r="A14" s="6">
        <f>A13+1</f>
        <v>2016</v>
      </c>
      <c r="B14" s="7"/>
      <c r="C14" s="7"/>
      <c r="D14" s="7"/>
      <c r="E14" s="7"/>
      <c r="F14" s="7"/>
      <c r="G14" s="7"/>
      <c r="H14" s="7"/>
      <c r="I14" s="9">
        <v>1057</v>
      </c>
    </row>
    <row r="17" spans="1:9" ht="23.25" customHeight="1" x14ac:dyDescent="0.25">
      <c r="A17" s="44" t="s">
        <v>1</v>
      </c>
      <c r="B17" s="44" t="s">
        <v>2</v>
      </c>
      <c r="C17" s="44"/>
      <c r="D17" s="44"/>
      <c r="E17" s="44"/>
      <c r="F17" s="44"/>
      <c r="G17" s="44"/>
      <c r="H17" s="44"/>
      <c r="I17" s="44"/>
    </row>
    <row r="18" spans="1:9" x14ac:dyDescent="0.25">
      <c r="A18" s="44"/>
      <c r="B18" s="44" t="s">
        <v>3</v>
      </c>
      <c r="C18" s="44"/>
      <c r="D18" s="44"/>
      <c r="E18" s="44"/>
      <c r="F18" s="44"/>
      <c r="G18" s="44"/>
      <c r="H18" s="44"/>
      <c r="I18" s="44"/>
    </row>
    <row r="19" spans="1:9" x14ac:dyDescent="0.25">
      <c r="A19" s="44"/>
      <c r="B19" s="2">
        <v>12</v>
      </c>
      <c r="C19" s="2">
        <v>24</v>
      </c>
      <c r="D19" s="2">
        <v>36</v>
      </c>
      <c r="E19" s="2">
        <v>48</v>
      </c>
      <c r="F19" s="2">
        <v>60</v>
      </c>
      <c r="G19" s="2">
        <v>72</v>
      </c>
      <c r="H19" s="2">
        <v>84</v>
      </c>
      <c r="I19" s="2">
        <v>96</v>
      </c>
    </row>
    <row r="20" spans="1:9" x14ac:dyDescent="0.25">
      <c r="A20" s="3">
        <v>2009</v>
      </c>
      <c r="B20" s="4">
        <f>B7</f>
        <v>696</v>
      </c>
      <c r="C20" s="5">
        <f>C7</f>
        <v>2785</v>
      </c>
      <c r="D20" s="5">
        <f>D7</f>
        <v>5262</v>
      </c>
      <c r="E20" s="5">
        <f>E7</f>
        <v>8178</v>
      </c>
      <c r="F20" s="5">
        <f>F7</f>
        <v>9522</v>
      </c>
      <c r="G20" s="5">
        <f>G7</f>
        <v>11156</v>
      </c>
      <c r="H20" s="5">
        <f>H7</f>
        <v>11465</v>
      </c>
      <c r="I20" s="5">
        <f>I7</f>
        <v>11541</v>
      </c>
    </row>
    <row r="21" spans="1:9" x14ac:dyDescent="0.25">
      <c r="A21" s="6">
        <f>A20+1</f>
        <v>2010</v>
      </c>
      <c r="B21" s="8">
        <f>C8</f>
        <v>776</v>
      </c>
      <c r="C21" s="9">
        <f>D8</f>
        <v>3907</v>
      </c>
      <c r="D21" s="9">
        <f>E8</f>
        <v>8383</v>
      </c>
      <c r="E21" s="9">
        <f>F8</f>
        <v>12748</v>
      </c>
      <c r="F21" s="9">
        <f>G8</f>
        <v>14857</v>
      </c>
      <c r="G21" s="9">
        <f>H8</f>
        <v>15874</v>
      </c>
      <c r="H21" s="9">
        <f>I8</f>
        <v>16259</v>
      </c>
      <c r="I21" s="7"/>
    </row>
    <row r="22" spans="1:9" x14ac:dyDescent="0.25">
      <c r="A22" s="10">
        <f>A21+1</f>
        <v>2011</v>
      </c>
      <c r="B22" s="12">
        <f>D9</f>
        <v>1058</v>
      </c>
      <c r="C22" s="12">
        <f>E9</f>
        <v>4344</v>
      </c>
      <c r="D22" s="12">
        <f>F9</f>
        <v>8501</v>
      </c>
      <c r="E22" s="12">
        <f>G9</f>
        <v>13642</v>
      </c>
      <c r="F22" s="12">
        <f>H9</f>
        <v>19182</v>
      </c>
      <c r="G22" s="12">
        <f>I9</f>
        <v>20574</v>
      </c>
      <c r="H22" s="11"/>
      <c r="I22" s="11"/>
    </row>
    <row r="23" spans="1:9" x14ac:dyDescent="0.25">
      <c r="A23" s="6">
        <f>A22+1</f>
        <v>2012</v>
      </c>
      <c r="B23" s="9">
        <f>E10</f>
        <v>1106</v>
      </c>
      <c r="C23" s="9">
        <f>F10</f>
        <v>4589</v>
      </c>
      <c r="D23" s="9">
        <f>G10</f>
        <v>9641</v>
      </c>
      <c r="E23" s="9">
        <f>H10</f>
        <v>18086</v>
      </c>
      <c r="F23" s="9">
        <f>I10</f>
        <v>23134</v>
      </c>
      <c r="G23" s="7"/>
      <c r="H23" s="7"/>
      <c r="I23" s="7"/>
    </row>
    <row r="24" spans="1:9" x14ac:dyDescent="0.25">
      <c r="A24" s="10">
        <f>A23+1</f>
        <v>2013</v>
      </c>
      <c r="B24" s="12">
        <f>F11</f>
        <v>1230</v>
      </c>
      <c r="C24" s="12">
        <f>G11</f>
        <v>6718</v>
      </c>
      <c r="D24" s="12">
        <f>H11</f>
        <v>18339</v>
      </c>
      <c r="E24" s="12">
        <f>I11</f>
        <v>31634</v>
      </c>
      <c r="F24" s="11"/>
      <c r="G24" s="11"/>
      <c r="H24" s="11"/>
      <c r="I24" s="11"/>
    </row>
    <row r="25" spans="1:9" x14ac:dyDescent="0.25">
      <c r="A25" s="6">
        <f>A24+1</f>
        <v>2014</v>
      </c>
      <c r="B25" s="9">
        <f>G12</f>
        <v>1281</v>
      </c>
      <c r="C25" s="9">
        <f>H12</f>
        <v>7894</v>
      </c>
      <c r="D25" s="9">
        <f>I12</f>
        <v>20708</v>
      </c>
      <c r="E25" s="7"/>
      <c r="F25" s="7"/>
      <c r="G25" s="7"/>
      <c r="H25" s="7"/>
      <c r="I25" s="7"/>
    </row>
    <row r="26" spans="1:9" x14ac:dyDescent="0.25">
      <c r="A26" s="10">
        <f>A25+1</f>
        <v>2015</v>
      </c>
      <c r="B26" s="12">
        <f>H13</f>
        <v>1217</v>
      </c>
      <c r="C26" s="12">
        <f>I13</f>
        <v>7766</v>
      </c>
      <c r="D26" s="11"/>
      <c r="E26" s="11"/>
      <c r="F26" s="11"/>
      <c r="G26" s="11"/>
      <c r="H26" s="11"/>
      <c r="I26" s="11"/>
    </row>
    <row r="27" spans="1:9" x14ac:dyDescent="0.25">
      <c r="A27" s="6">
        <f>A26+1</f>
        <v>2016</v>
      </c>
      <c r="B27" s="9">
        <f>I14</f>
        <v>1057</v>
      </c>
      <c r="C27" s="7"/>
      <c r="D27" s="7"/>
      <c r="E27" s="7"/>
      <c r="F27" s="7"/>
      <c r="G27" s="7"/>
      <c r="H27" s="7"/>
      <c r="I27" s="7"/>
    </row>
    <row r="28" spans="1:9" x14ac:dyDescent="0.25">
      <c r="A28" s="38"/>
      <c r="B28" s="39"/>
      <c r="C28" s="40"/>
      <c r="D28" s="40"/>
      <c r="E28" s="40"/>
      <c r="F28" s="40"/>
      <c r="G28" s="40"/>
      <c r="H28" s="40"/>
      <c r="I28" s="40"/>
    </row>
    <row r="30" spans="1:9" ht="15.75" customHeight="1" x14ac:dyDescent="0.25">
      <c r="A30" s="42" t="s">
        <v>2</v>
      </c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13"/>
      <c r="B31" s="43" t="s">
        <v>4</v>
      </c>
      <c r="C31" s="43"/>
      <c r="D31" s="43"/>
      <c r="E31" s="43"/>
      <c r="F31" s="43"/>
      <c r="G31" s="43"/>
      <c r="H31" s="43"/>
      <c r="I31" s="43"/>
    </row>
    <row r="32" spans="1:9" ht="30.75" thickBot="1" x14ac:dyDescent="0.3">
      <c r="A32" s="14" t="s">
        <v>1</v>
      </c>
      <c r="B32" s="24" t="str">
        <f>"12-24"</f>
        <v>12-24</v>
      </c>
      <c r="C32" s="25" t="s">
        <v>5</v>
      </c>
      <c r="D32" s="25" t="s">
        <v>6</v>
      </c>
      <c r="E32" s="25" t="s">
        <v>7</v>
      </c>
      <c r="F32" s="25" t="s">
        <v>8</v>
      </c>
      <c r="G32" s="25" t="s">
        <v>9</v>
      </c>
      <c r="H32" s="25" t="s">
        <v>10</v>
      </c>
      <c r="I32" s="26" t="s">
        <v>11</v>
      </c>
    </row>
    <row r="33" spans="1:10" ht="15.75" thickTop="1" x14ac:dyDescent="0.25">
      <c r="A33" s="21">
        <v>2009</v>
      </c>
      <c r="B33" s="28">
        <f>IF(OR(B20="",B20=0,C20=""),"",C20/B20)</f>
        <v>4.0014367816091951</v>
      </c>
      <c r="C33" s="28">
        <f>IF(OR(C20="",C20=0,D20=""),"",D20/C20)</f>
        <v>1.8894075403949731</v>
      </c>
      <c r="D33" s="28">
        <f>IF(OR(D20="",D20=0,E20=""),"",E20/D20)</f>
        <v>1.5541619156214368</v>
      </c>
      <c r="E33" s="28">
        <f>IF(OR(E20="",E20=0,F20=""),"",F20/E20)</f>
        <v>1.1643433602347761</v>
      </c>
      <c r="F33" s="28">
        <f>IF(OR(F20="",F20=0,G20=""),"",G20/F20)</f>
        <v>1.171602604494854</v>
      </c>
      <c r="G33" s="28">
        <f>IF(OR(G20="",G20=0,H20=""),"",H20/G20)</f>
        <v>1.0276980996773037</v>
      </c>
      <c r="H33" s="28">
        <f>IF(OR(H20="",H20=0,I20=""),"",I20/H20)</f>
        <v>1.0066288704753599</v>
      </c>
      <c r="I33" s="28" t="str">
        <f>IF(OR(I20="",I20=0,J20=""),"",J20/I20)</f>
        <v/>
      </c>
    </row>
    <row r="34" spans="1:10" x14ac:dyDescent="0.25">
      <c r="A34" s="22">
        <f>A33+1</f>
        <v>2010</v>
      </c>
      <c r="B34" s="29">
        <f>IF(OR(B21="",B21=0,C21=""),"",C21/B21)</f>
        <v>5.03479381443299</v>
      </c>
      <c r="C34" s="29">
        <f>IF(OR(C21="",C21=0,D21=""),"",D21/C21)</f>
        <v>2.1456360378807271</v>
      </c>
      <c r="D34" s="29">
        <f>IF(OR(D21="",D21=0,E21=""),"",E21/D21)</f>
        <v>1.5206966479780508</v>
      </c>
      <c r="E34" s="29">
        <f>IF(OR(E21="",E21=0,F21=""),"",F21/E21)</f>
        <v>1.165437715720113</v>
      </c>
      <c r="F34" s="29">
        <f>IF(OR(F21="",F21=0,G21=""),"",G21/F21)</f>
        <v>1.06845258127482</v>
      </c>
      <c r="G34" s="29">
        <f>IF(OR(G21="",G21=0,H21=""),"",H21/G21)</f>
        <v>1.0242534962832304</v>
      </c>
      <c r="H34" s="29" t="str">
        <f>IF(OR(H21="",H21=0,I21=""),"",I21/H21)</f>
        <v/>
      </c>
      <c r="I34" s="29" t="str">
        <f>IF(OR(I21="",I21=0,J21=""),"",J21/I21)</f>
        <v/>
      </c>
    </row>
    <row r="35" spans="1:10" x14ac:dyDescent="0.25">
      <c r="A35" s="23">
        <f>A34+1</f>
        <v>2011</v>
      </c>
      <c r="B35" s="28">
        <f>IF(OR(B22="",B22=0,C22=""),"",C22/B22)</f>
        <v>4.1058601134215502</v>
      </c>
      <c r="C35" s="28">
        <f>IF(OR(C22="",C22=0,D22=""),"",D22/C22)</f>
        <v>1.9569521178637201</v>
      </c>
      <c r="D35" s="28">
        <f>IF(OR(D22="",D22=0,E22=""),"",E22/D22)</f>
        <v>1.6047523820726974</v>
      </c>
      <c r="E35" s="28">
        <f>IF(OR(E22="",E22=0,F22=""),"",F22/E22)</f>
        <v>1.4060988124908371</v>
      </c>
      <c r="F35" s="28">
        <f>IF(OR(F22="",F22=0,G22=""),"",G22/F22)</f>
        <v>1.0725680325304974</v>
      </c>
      <c r="G35" s="28" t="str">
        <f>IF(OR(G22="",G22=0,H22=""),"",H22/G22)</f>
        <v/>
      </c>
      <c r="H35" s="28" t="str">
        <f>IF(OR(H22="",H22=0,I22=""),"",I22/H22)</f>
        <v/>
      </c>
      <c r="I35" s="28" t="str">
        <f>IF(OR(I22="",I22=0,J22=""),"",J22/I22)</f>
        <v/>
      </c>
    </row>
    <row r="36" spans="1:10" x14ac:dyDescent="0.25">
      <c r="A36" s="22">
        <f>A35+1</f>
        <v>2012</v>
      </c>
      <c r="B36" s="29">
        <f>IF(OR(B23="",B23=0,C23=""),"",C23/B23)</f>
        <v>4.1491862567811939</v>
      </c>
      <c r="C36" s="29">
        <f>IF(OR(C23="",C23=0,D23=""),"",D23/C23)</f>
        <v>2.1008934408367836</v>
      </c>
      <c r="D36" s="29">
        <f>IF(OR(D23="",D23=0,E23=""),"",E23/D23)</f>
        <v>1.87594647858106</v>
      </c>
      <c r="E36" s="29">
        <f>IF(OR(E23="",E23=0,F23=""),"",F23/E23)</f>
        <v>1.2791109145195179</v>
      </c>
      <c r="F36" s="29" t="str">
        <f>IF(OR(F23="",F23=0,G23=""),"",G23/F23)</f>
        <v/>
      </c>
      <c r="G36" s="29" t="str">
        <f>IF(OR(G23="",G23=0,H23=""),"",H23/G23)</f>
        <v/>
      </c>
      <c r="H36" s="29" t="str">
        <f>IF(OR(H23="",H23=0,I23=""),"",I23/H23)</f>
        <v/>
      </c>
      <c r="I36" s="29" t="str">
        <f>IF(OR(I23="",I23=0,J23=""),"",J23/I23)</f>
        <v/>
      </c>
    </row>
    <row r="37" spans="1:10" x14ac:dyDescent="0.25">
      <c r="A37" s="23">
        <f>A36+1</f>
        <v>2013</v>
      </c>
      <c r="B37" s="28">
        <f>IF(OR(B24="",B24=0,C24=""),"",C24/B24)</f>
        <v>5.461788617886179</v>
      </c>
      <c r="C37" s="28">
        <f>IF(OR(C24="",C24=0,D24=""),"",D24/C24)</f>
        <v>2.7298303066388807</v>
      </c>
      <c r="D37" s="28">
        <f>IF(OR(D24="",D24=0,E24=""),"",E24/D24)</f>
        <v>1.7249577403348055</v>
      </c>
      <c r="E37" s="28" t="str">
        <f>IF(OR(E24="",E24=0,F24=""),"",F24/E24)</f>
        <v/>
      </c>
      <c r="F37" s="28" t="str">
        <f>IF(OR(F24="",F24=0,G24=""),"",G24/F24)</f>
        <v/>
      </c>
      <c r="G37" s="28" t="str">
        <f>IF(OR(G24="",G24=0,H24=""),"",H24/G24)</f>
        <v/>
      </c>
      <c r="H37" s="28" t="str">
        <f>IF(OR(H24="",H24=0,I24=""),"",I24/H24)</f>
        <v/>
      </c>
      <c r="I37" s="28" t="str">
        <f>IF(OR(I24="",I24=0,J24=""),"",J24/I24)</f>
        <v/>
      </c>
    </row>
    <row r="38" spans="1:10" x14ac:dyDescent="0.25">
      <c r="A38" s="22">
        <f>A37+1</f>
        <v>2014</v>
      </c>
      <c r="B38" s="29">
        <f>IF(OR(B25="",B25=0,C25=""),"",C25/B25)</f>
        <v>6.1623731459797035</v>
      </c>
      <c r="C38" s="29">
        <f>IF(OR(C25="",C25=0,D25=""),"",D25/C25)</f>
        <v>2.6232581707626044</v>
      </c>
      <c r="D38" s="29" t="str">
        <f>IF(OR(D25="",D25=0,E25=""),"",E25/D25)</f>
        <v/>
      </c>
      <c r="E38" s="29" t="str">
        <f>IF(OR(E25="",E25=0,F25=""),"",F25/E25)</f>
        <v/>
      </c>
      <c r="F38" s="29" t="str">
        <f>IF(OR(F25="",F25=0,G25=""),"",G25/F25)</f>
        <v/>
      </c>
      <c r="G38" s="29" t="str">
        <f>IF(OR(G25="",G25=0,H25=""),"",H25/G25)</f>
        <v/>
      </c>
      <c r="H38" s="29" t="str">
        <f>IF(OR(H25="",H25=0,I25=""),"",I25/H25)</f>
        <v/>
      </c>
      <c r="I38" s="29" t="str">
        <f>IF(OR(I25="",I25=0,J25=""),"",J25/I25)</f>
        <v/>
      </c>
    </row>
    <row r="39" spans="1:10" x14ac:dyDescent="0.25">
      <c r="A39" s="23">
        <f>A38+1</f>
        <v>2015</v>
      </c>
      <c r="B39" s="28">
        <f>IF(OR(B26="",B26=0,C26=""),"",C26/B26)</f>
        <v>6.3812654067378798</v>
      </c>
      <c r="C39" s="28" t="str">
        <f>IF(OR(C26="",C26=0,D26=""),"",D26/C26)</f>
        <v/>
      </c>
      <c r="D39" s="28" t="str">
        <f>IF(OR(D26="",D26=0,E26=""),"",E26/D26)</f>
        <v/>
      </c>
      <c r="E39" s="28" t="str">
        <f>IF(OR(E26="",E26=0,F26=""),"",F26/E26)</f>
        <v/>
      </c>
      <c r="F39" s="28" t="str">
        <f>IF(OR(F26="",F26=0,G26=""),"",G26/F26)</f>
        <v/>
      </c>
      <c r="G39" s="28" t="str">
        <f>IF(OR(G26="",G26=0,H26=""),"",H26/G26)</f>
        <v/>
      </c>
      <c r="H39" s="28" t="str">
        <f>IF(OR(H26="",H26=0,I26=""),"",I26/H26)</f>
        <v/>
      </c>
      <c r="I39" s="28" t="str">
        <f>IF(OR(I26="",I26=0,J26=""),"",J26/I26)</f>
        <v/>
      </c>
    </row>
    <row r="40" spans="1:10" ht="15.75" thickBot="1" x14ac:dyDescent="0.3">
      <c r="A40" s="22">
        <f>A39+1</f>
        <v>2016</v>
      </c>
      <c r="B40" s="29" t="str">
        <f>IF(OR(B27="",B27=0,C27=""),"",C27/B27)</f>
        <v/>
      </c>
      <c r="C40" s="29" t="str">
        <f>IF(OR(C27="",C27=0,D27=""),"",D27/C27)</f>
        <v/>
      </c>
      <c r="D40" s="29" t="str">
        <f>IF(OR(D27="",D27=0,E27=""),"",E27/D27)</f>
        <v/>
      </c>
      <c r="E40" s="29" t="str">
        <f>IF(OR(E27="",E27=0,F27=""),"",F27/E27)</f>
        <v/>
      </c>
      <c r="F40" s="29" t="str">
        <f>IF(OR(F27="",F27=0,G27=""),"",G27/F27)</f>
        <v/>
      </c>
      <c r="G40" s="29" t="str">
        <f>IF(OR(G27="",G27=0,H27=""),"",H27/G27)</f>
        <v/>
      </c>
      <c r="H40" s="29" t="str">
        <f>IF(OR(H27="",H27=0,I27=""),"",I27/H27)</f>
        <v/>
      </c>
      <c r="I40" s="29" t="str">
        <f>IF(OR(I27="",I27=0,J27=""),"",J27/I27)</f>
        <v/>
      </c>
    </row>
    <row r="41" spans="1:10" ht="16.5" thickTop="1" thickBot="1" x14ac:dyDescent="0.3">
      <c r="A41" s="15" t="s">
        <v>12</v>
      </c>
      <c r="B41" s="27">
        <f ca="1">SUM(OFFSET(C20:C27,0,,COUNT(C20:C27)))/SUM(OFFSET(B20:B27,0,,COUNT(C20:C27)))</f>
        <v>5.1606463878327</v>
      </c>
      <c r="C41" s="27">
        <f ca="1">SUM(OFFSET(D20:D27,0,,COUNT(D20:D27)))/SUM(OFFSET(C20:C27,0,,COUNT(D20:D27)))</f>
        <v>2.3426265833250652</v>
      </c>
      <c r="D41" s="27">
        <f ca="1">SUM(OFFSET(E20:E27,0,,COUNT(E20:E27)))/SUM(OFFSET(D20:D27,0,,COUNT(E20:E27)))</f>
        <v>1.681522563140885</v>
      </c>
      <c r="E41" s="27">
        <f ca="1">SUM(OFFSET(F20:F27,0,,COUNT(F20:F27)))/SUM(OFFSET(E20:E27,0,,COUNT(F20:F27)))</f>
        <v>1.2666654005393703</v>
      </c>
      <c r="F41" s="27">
        <f ca="1">SUM(OFFSET(G20:G27,0,,COUNT(G20:G27)))/SUM(OFFSET(F20:F27,0,,COUNT(G20:G27)))</f>
        <v>1.0928123780445811</v>
      </c>
      <c r="G41" s="27">
        <f ca="1">SUM(OFFSET(H20:H27,0,,COUNT(H20:H27)))/SUM(OFFSET(G20:G27,0,,COUNT(H20:H27)))</f>
        <v>1.0256751757306697</v>
      </c>
      <c r="H41" s="27">
        <f ca="1">SUM(OFFSET(I20:I27,0,,COUNT(I20:I27)))/SUM(OFFSET(H20:H27,0,,COUNT(I20:I27)))</f>
        <v>1.0066288704753599</v>
      </c>
      <c r="I41" s="27"/>
    </row>
    <row r="42" spans="1:10" ht="16.5" thickTop="1" thickBot="1" x14ac:dyDescent="0.3"/>
    <row r="43" spans="1:10" ht="15.75" thickBot="1" x14ac:dyDescent="0.3">
      <c r="A43" s="16" t="s">
        <v>23</v>
      </c>
      <c r="B43" s="46"/>
      <c r="C43" s="46"/>
      <c r="D43" s="46"/>
      <c r="E43" s="46"/>
      <c r="F43" s="46"/>
      <c r="G43" s="46"/>
      <c r="H43" s="46"/>
      <c r="I43" s="45"/>
    </row>
    <row r="44" spans="1:10" x14ac:dyDescent="0.25">
      <c r="B44" s="17"/>
      <c r="C44" s="17"/>
      <c r="D44" s="17"/>
      <c r="E44" s="17"/>
      <c r="F44" s="17"/>
      <c r="G44" s="17"/>
      <c r="H44" s="17"/>
      <c r="I44" s="17"/>
    </row>
    <row r="47" spans="1:10" ht="45.75" thickBot="1" x14ac:dyDescent="0.3">
      <c r="A47" s="14" t="s">
        <v>1</v>
      </c>
      <c r="B47" s="30" t="s">
        <v>13</v>
      </c>
      <c r="C47" s="18" t="s">
        <v>14</v>
      </c>
      <c r="D47" s="18" t="s">
        <v>15</v>
      </c>
      <c r="E47" s="18" t="s">
        <v>16</v>
      </c>
      <c r="F47" s="18" t="s">
        <v>25</v>
      </c>
      <c r="G47" s="18" t="s">
        <v>17</v>
      </c>
      <c r="H47" s="18" t="s">
        <v>20</v>
      </c>
      <c r="I47" s="18" t="s">
        <v>18</v>
      </c>
      <c r="J47" s="18" t="s">
        <v>19</v>
      </c>
    </row>
    <row r="48" spans="1:10" ht="15.75" thickTop="1" x14ac:dyDescent="0.25">
      <c r="A48" s="21">
        <v>2009</v>
      </c>
      <c r="B48" s="31">
        <v>96</v>
      </c>
      <c r="C48" s="32" t="s">
        <v>21</v>
      </c>
      <c r="D48" s="28">
        <f>I43</f>
        <v>0</v>
      </c>
      <c r="E48" s="33">
        <f>INDEX(B20:I20,COUNT(B20:I20))</f>
        <v>11541</v>
      </c>
      <c r="F48" s="33">
        <f>E48*D48</f>
        <v>0</v>
      </c>
      <c r="G48" s="33"/>
      <c r="H48" s="33" t="str">
        <f>IF(G48="","",G48-E48)</f>
        <v/>
      </c>
      <c r="I48" s="33">
        <v>14784</v>
      </c>
      <c r="J48" s="34">
        <f>G48/I48</f>
        <v>0</v>
      </c>
    </row>
    <row r="49" spans="1:10" x14ac:dyDescent="0.25">
      <c r="A49" s="22">
        <f>A48+1</f>
        <v>2010</v>
      </c>
      <c r="B49" s="35">
        <f>B48-12</f>
        <v>84</v>
      </c>
      <c r="C49" s="29">
        <f>INDEX($B$43:$I$43,COUNT(A49:A$55))</f>
        <v>0</v>
      </c>
      <c r="D49" s="29">
        <f>D48*C49</f>
        <v>0</v>
      </c>
      <c r="E49" s="36">
        <f>INDEX(B21:I21,COUNT(B21:I21))</f>
        <v>16259</v>
      </c>
      <c r="F49" s="36">
        <f>E49*D49</f>
        <v>0</v>
      </c>
      <c r="G49" s="36"/>
      <c r="H49" s="36" t="str">
        <f>IF(G49="","",G49-E49)</f>
        <v/>
      </c>
      <c r="I49" s="36">
        <v>17468</v>
      </c>
      <c r="J49" s="37">
        <f>G49/I49</f>
        <v>0</v>
      </c>
    </row>
    <row r="50" spans="1:10" x14ac:dyDescent="0.25">
      <c r="A50" s="23">
        <f>A49+1</f>
        <v>2011</v>
      </c>
      <c r="B50" s="31">
        <f>B49-12</f>
        <v>72</v>
      </c>
      <c r="C50" s="28">
        <f>INDEX($B$43:$I$43,COUNT(A50:A$55))</f>
        <v>0</v>
      </c>
      <c r="D50" s="28">
        <f>D49*C50</f>
        <v>0</v>
      </c>
      <c r="E50" s="33">
        <f>INDEX(B22:I22,COUNT(B22:I22))</f>
        <v>20574</v>
      </c>
      <c r="F50" s="33">
        <f>E50*D50</f>
        <v>0</v>
      </c>
      <c r="G50" s="33"/>
      <c r="H50" s="33" t="str">
        <f>IF(G50="","",G50-E50)</f>
        <v/>
      </c>
      <c r="I50" s="33">
        <v>19550</v>
      </c>
      <c r="J50" s="34">
        <f>G50/I50</f>
        <v>0</v>
      </c>
    </row>
    <row r="51" spans="1:10" x14ac:dyDescent="0.25">
      <c r="A51" s="22">
        <f>A50+1</f>
        <v>2012</v>
      </c>
      <c r="B51" s="35">
        <f>B50-12</f>
        <v>60</v>
      </c>
      <c r="C51" s="29">
        <f>INDEX($B$43:$I$43,COUNT(A51:A$55))</f>
        <v>0</v>
      </c>
      <c r="D51" s="29">
        <f>D50*C51</f>
        <v>0</v>
      </c>
      <c r="E51" s="36">
        <f>INDEX(B23:I23,COUNT(B23:I23))</f>
        <v>23134</v>
      </c>
      <c r="F51" s="36">
        <f>E51*D51</f>
        <v>0</v>
      </c>
      <c r="G51" s="36"/>
      <c r="H51" s="36" t="str">
        <f>IF(G51="","",G51-E51)</f>
        <v/>
      </c>
      <c r="I51" s="36">
        <v>21243</v>
      </c>
      <c r="J51" s="37">
        <f>G51/I51</f>
        <v>0</v>
      </c>
    </row>
    <row r="52" spans="1:10" x14ac:dyDescent="0.25">
      <c r="A52" s="23">
        <f>A51+1</f>
        <v>2013</v>
      </c>
      <c r="B52" s="31">
        <f>B51-12</f>
        <v>48</v>
      </c>
      <c r="C52" s="28">
        <f>INDEX($B$43:$I$43,COUNT(A52:A$55))</f>
        <v>0</v>
      </c>
      <c r="D52" s="28">
        <f>D51*C52</f>
        <v>0</v>
      </c>
      <c r="E52" s="33">
        <f>INDEX(B24:I24,COUNT(B24:I24))</f>
        <v>31634</v>
      </c>
      <c r="F52" s="33">
        <f>E52*D52</f>
        <v>0</v>
      </c>
      <c r="G52" s="33"/>
      <c r="H52" s="33" t="str">
        <f>IF(G52="","",G52-E52)</f>
        <v/>
      </c>
      <c r="I52" s="33">
        <v>24003</v>
      </c>
      <c r="J52" s="34">
        <f>G52/I52</f>
        <v>0</v>
      </c>
    </row>
    <row r="53" spans="1:10" x14ac:dyDescent="0.25">
      <c r="A53" s="22">
        <f>A52+1</f>
        <v>2014</v>
      </c>
      <c r="B53" s="35">
        <f>B52-12</f>
        <v>36</v>
      </c>
      <c r="C53" s="29">
        <f>INDEX($B$43:$I$43,COUNT(A53:A$55))</f>
        <v>0</v>
      </c>
      <c r="D53" s="29">
        <f>D52*C53</f>
        <v>0</v>
      </c>
      <c r="E53" s="36">
        <f>INDEX(B25:I25,COUNT(B25:I25))</f>
        <v>20708</v>
      </c>
      <c r="F53" s="36">
        <f>E53*D53</f>
        <v>0</v>
      </c>
      <c r="G53" s="36"/>
      <c r="H53" s="36" t="str">
        <f>IF(G53="","",G53-E53)</f>
        <v/>
      </c>
      <c r="I53" s="36">
        <v>61461</v>
      </c>
      <c r="J53" s="37">
        <f>G53/I53</f>
        <v>0</v>
      </c>
    </row>
    <row r="54" spans="1:10" x14ac:dyDescent="0.25">
      <c r="A54" s="23">
        <f>A53+1</f>
        <v>2015</v>
      </c>
      <c r="B54" s="31">
        <f>B53-12</f>
        <v>24</v>
      </c>
      <c r="C54" s="28">
        <f>INDEX($B$43:$I$43,COUNT(A54:A$55))</f>
        <v>0</v>
      </c>
      <c r="D54" s="28">
        <f>D53*C54</f>
        <v>0</v>
      </c>
      <c r="E54" s="33">
        <f>INDEX(B26:I26,COUNT(B26:I26))</f>
        <v>7766</v>
      </c>
      <c r="F54" s="33">
        <f>E54*D54</f>
        <v>0</v>
      </c>
      <c r="G54" s="33"/>
      <c r="H54" s="33" t="str">
        <f>IF(G54="","",G54-E54)</f>
        <v/>
      </c>
      <c r="I54" s="33">
        <v>60157</v>
      </c>
      <c r="J54" s="34">
        <f>G54/I54</f>
        <v>0</v>
      </c>
    </row>
    <row r="55" spans="1:10" x14ac:dyDescent="0.25">
      <c r="A55" s="22">
        <f>A54+1</f>
        <v>2016</v>
      </c>
      <c r="B55" s="35">
        <f>B54-12</f>
        <v>12</v>
      </c>
      <c r="C55" s="29">
        <f>INDEX($B$43:$I$43,COUNT(A55:A$55))</f>
        <v>0</v>
      </c>
      <c r="D55" s="29">
        <f>D54*C55</f>
        <v>0</v>
      </c>
      <c r="E55" s="36">
        <f>INDEX(B27:I27,COUNT(B27:I27))</f>
        <v>1057</v>
      </c>
      <c r="F55" s="36">
        <f>E55*D55</f>
        <v>0</v>
      </c>
      <c r="G55" s="36"/>
      <c r="H55" s="36" t="str">
        <f>IF(G55="","",G55-E55)</f>
        <v/>
      </c>
      <c r="I55" s="36">
        <v>57657</v>
      </c>
      <c r="J55" s="37">
        <f>G55/I55</f>
        <v>0</v>
      </c>
    </row>
    <row r="57" spans="1:10" x14ac:dyDescent="0.25">
      <c r="D57" s="20" t="s">
        <v>22</v>
      </c>
      <c r="E57" s="19">
        <f>SUM(E48:E55)</f>
        <v>132673</v>
      </c>
      <c r="F57" s="19">
        <f>SUM(F48:F55)</f>
        <v>0</v>
      </c>
      <c r="G57" s="19">
        <f>SUM(G48:G55)</f>
        <v>0</v>
      </c>
      <c r="H57" s="19">
        <f>SUM(H48:H55)</f>
        <v>0</v>
      </c>
    </row>
  </sheetData>
  <mergeCells count="8">
    <mergeCell ref="A30:I30"/>
    <mergeCell ref="B31:I31"/>
    <mergeCell ref="A4:A6"/>
    <mergeCell ref="B4:I4"/>
    <mergeCell ref="B5:I5"/>
    <mergeCell ref="A17:A19"/>
    <mergeCell ref="B17:I17"/>
    <mergeCell ref="B18:I18"/>
  </mergeCells>
  <printOptions horizontalCentered="1"/>
  <pageMargins left="0.45" right="0.45" top="0.25" bottom="0.25" header="0.3" footer="0.3"/>
  <pageSetup scale="78" orientation="portrait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Scenario 1</vt:lpstr>
      <vt:lpstr>Scenario 2</vt:lpstr>
      <vt:lpstr>Scenario 3</vt:lpstr>
      <vt:lpstr>Scenario 4</vt:lpstr>
    </vt:vector>
  </TitlesOfParts>
  <Company>Milliman,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Hayne</dc:creator>
  <cp:lastModifiedBy>Janet Duncan</cp:lastModifiedBy>
  <cp:lastPrinted>2015-05-18T21:47:25Z</cp:lastPrinted>
  <dcterms:created xsi:type="dcterms:W3CDTF">2015-05-15T20:42:41Z</dcterms:created>
  <dcterms:modified xsi:type="dcterms:W3CDTF">2017-04-26T01:45:43Z</dcterms:modified>
</cp:coreProperties>
</file>